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3980" windowHeight="12825"/>
  </bookViews>
  <sheets>
    <sheet name="Лист1" sheetId="26" r:id="rId1"/>
    <sheet name="к финплану" sheetId="6" state="hidden" r:id="rId2"/>
    <sheet name="безвозмездка" sheetId="7" state="hidden" r:id="rId3"/>
    <sheet name="диаграмма 1 вар" sheetId="9" state="hidden" r:id="rId4"/>
    <sheet name="диаграмма (2) 1 вар" sheetId="10" state="hidden" r:id="rId5"/>
    <sheet name="диаграмма 2 вар" sheetId="11" state="hidden" r:id="rId6"/>
    <sheet name="диаграмма 1 вар (2)" sheetId="25" state="hidden" r:id="rId7"/>
  </sheets>
  <externalReferences>
    <externalReference r:id="rId8"/>
  </externalReferences>
  <definedNames>
    <definedName name="_xlnm._FilterDatabase" localSheetId="0" hidden="1">Лист1!#REF!</definedName>
    <definedName name="_xlnm.Print_Titles" localSheetId="1">'к финплану'!$5:$6</definedName>
    <definedName name="_xlnm.Print_Titles" localSheetId="0">Лист1!$12:$13</definedName>
    <definedName name="_xlnm.Print_Area" localSheetId="2">безвозмездка!$A$1:$O$145</definedName>
    <definedName name="_xlnm.Print_Area" localSheetId="1">'к финплану'!$A$1:$Q$171</definedName>
    <definedName name="_xlnm.Print_Area" localSheetId="0">Лист1!$A:$E</definedName>
  </definedNames>
  <calcPr calcId="145621"/>
</workbook>
</file>

<file path=xl/calcChain.xml><?xml version="1.0" encoding="utf-8"?>
<calcChain xmlns="http://schemas.openxmlformats.org/spreadsheetml/2006/main">
  <c r="E23" i="26" l="1"/>
  <c r="D23" i="26"/>
  <c r="C23" i="26"/>
  <c r="C22" i="26" s="1"/>
  <c r="D72" i="26"/>
  <c r="D71" i="26" s="1"/>
  <c r="D70" i="26" s="1"/>
  <c r="E72" i="26"/>
  <c r="E71" i="26" s="1"/>
  <c r="E70" i="26" s="1"/>
  <c r="D66" i="26"/>
  <c r="E66" i="26"/>
  <c r="D63" i="26"/>
  <c r="E63" i="26"/>
  <c r="D56" i="26"/>
  <c r="D54" i="26" s="1"/>
  <c r="E56" i="26"/>
  <c r="E54" i="26" s="1"/>
  <c r="D49" i="26"/>
  <c r="D46" i="26" s="1"/>
  <c r="E49" i="26"/>
  <c r="E46" i="26" s="1"/>
  <c r="D41" i="26"/>
  <c r="E41" i="26"/>
  <c r="D37" i="26"/>
  <c r="E37" i="26"/>
  <c r="E36" i="26" s="1"/>
  <c r="D33" i="26"/>
  <c r="E33" i="26"/>
  <c r="D22" i="26"/>
  <c r="E22" i="26"/>
  <c r="D18" i="26"/>
  <c r="D17" i="26" s="1"/>
  <c r="E18" i="26"/>
  <c r="E17" i="26" s="1"/>
  <c r="C18" i="26"/>
  <c r="C17" i="26" s="1"/>
  <c r="C33" i="26"/>
  <c r="C41" i="26"/>
  <c r="C37" i="26"/>
  <c r="C49" i="26"/>
  <c r="C46" i="26" s="1"/>
  <c r="C56" i="26"/>
  <c r="C54" i="26" s="1"/>
  <c r="C63" i="26"/>
  <c r="C66" i="26"/>
  <c r="C72" i="26"/>
  <c r="C71" i="26" s="1"/>
  <c r="C70" i="26" s="1"/>
  <c r="D45" i="26" l="1"/>
  <c r="E45" i="26"/>
  <c r="D36" i="26"/>
  <c r="E16" i="26"/>
  <c r="C36" i="26"/>
  <c r="C16" i="26" s="1"/>
  <c r="C45" i="26"/>
  <c r="J32" i="6"/>
  <c r="D49" i="6"/>
  <c r="B7" i="11"/>
  <c r="C7" i="11"/>
  <c r="D7" i="11"/>
  <c r="E7" i="11"/>
  <c r="F7" i="11"/>
  <c r="G7" i="11"/>
  <c r="H7" i="11"/>
  <c r="I7" i="11"/>
  <c r="C10" i="7"/>
  <c r="D10" i="7"/>
  <c r="E10" i="7"/>
  <c r="F10" i="7"/>
  <c r="H10" i="7"/>
  <c r="J10" i="7"/>
  <c r="L10" i="7"/>
  <c r="N10" i="7"/>
  <c r="G11" i="7"/>
  <c r="I11" i="7"/>
  <c r="K11" i="7"/>
  <c r="M11" i="7"/>
  <c r="O11" i="7"/>
  <c r="G12" i="7"/>
  <c r="I12" i="7"/>
  <c r="K12" i="7"/>
  <c r="M12" i="7"/>
  <c r="O12" i="7"/>
  <c r="C13" i="7"/>
  <c r="F13" i="7"/>
  <c r="H13" i="7"/>
  <c r="J13" i="7"/>
  <c r="L13" i="7"/>
  <c r="N13" i="7"/>
  <c r="G14" i="7"/>
  <c r="I14" i="7"/>
  <c r="K14" i="7"/>
  <c r="M14" i="7"/>
  <c r="O14" i="7"/>
  <c r="G15" i="7"/>
  <c r="I15" i="7"/>
  <c r="K15" i="7"/>
  <c r="M15" i="7"/>
  <c r="O15" i="7"/>
  <c r="G16" i="7"/>
  <c r="I16" i="7"/>
  <c r="K16" i="7"/>
  <c r="M16" i="7"/>
  <c r="O16" i="7"/>
  <c r="D17" i="7"/>
  <c r="D13" i="7" s="1"/>
  <c r="E17" i="7"/>
  <c r="G17" i="7" s="1"/>
  <c r="I17" i="7"/>
  <c r="K17" i="7"/>
  <c r="M17" i="7"/>
  <c r="O17" i="7"/>
  <c r="G18" i="7"/>
  <c r="I18" i="7"/>
  <c r="K18" i="7"/>
  <c r="M18" i="7"/>
  <c r="O18" i="7"/>
  <c r="G19" i="7"/>
  <c r="I19" i="7"/>
  <c r="K19" i="7"/>
  <c r="M19" i="7"/>
  <c r="O19" i="7"/>
  <c r="G20" i="7"/>
  <c r="I20" i="7"/>
  <c r="K20" i="7"/>
  <c r="M20" i="7"/>
  <c r="O20" i="7"/>
  <c r="G21" i="7"/>
  <c r="I21" i="7"/>
  <c r="K21" i="7"/>
  <c r="M21" i="7"/>
  <c r="O21" i="7"/>
  <c r="G22" i="7"/>
  <c r="I22" i="7"/>
  <c r="K22" i="7"/>
  <c r="M22" i="7"/>
  <c r="O22" i="7"/>
  <c r="G23" i="7"/>
  <c r="I23" i="7"/>
  <c r="K23" i="7"/>
  <c r="M23" i="7"/>
  <c r="O23" i="7"/>
  <c r="G24" i="7"/>
  <c r="I24" i="7"/>
  <c r="K24" i="7"/>
  <c r="M24" i="7"/>
  <c r="O24" i="7"/>
  <c r="G25" i="7"/>
  <c r="I25" i="7"/>
  <c r="K25" i="7"/>
  <c r="M25" i="7"/>
  <c r="O25" i="7"/>
  <c r="G26" i="7"/>
  <c r="I26" i="7"/>
  <c r="K26" i="7"/>
  <c r="M26" i="7"/>
  <c r="O26" i="7"/>
  <c r="G27" i="7"/>
  <c r="I27" i="7"/>
  <c r="K27" i="7"/>
  <c r="M27" i="7"/>
  <c r="O27" i="7"/>
  <c r="G28" i="7"/>
  <c r="I28" i="7"/>
  <c r="K28" i="7"/>
  <c r="M28" i="7"/>
  <c r="O28" i="7"/>
  <c r="G29" i="7"/>
  <c r="I29" i="7"/>
  <c r="K29" i="7"/>
  <c r="M29" i="7"/>
  <c r="O29" i="7"/>
  <c r="G30" i="7"/>
  <c r="I30" i="7"/>
  <c r="K30" i="7"/>
  <c r="M30" i="7"/>
  <c r="O30" i="7"/>
  <c r="G31" i="7"/>
  <c r="I31" i="7"/>
  <c r="K31" i="7"/>
  <c r="M31" i="7"/>
  <c r="O31" i="7"/>
  <c r="G32" i="7"/>
  <c r="I32" i="7"/>
  <c r="K32" i="7"/>
  <c r="M32" i="7"/>
  <c r="O32" i="7"/>
  <c r="G33" i="7"/>
  <c r="I33" i="7"/>
  <c r="K33" i="7"/>
  <c r="M33" i="7"/>
  <c r="O33" i="7"/>
  <c r="G34" i="7"/>
  <c r="I34" i="7"/>
  <c r="K34" i="7"/>
  <c r="M34" i="7"/>
  <c r="O34" i="7"/>
  <c r="G35" i="7"/>
  <c r="I35" i="7"/>
  <c r="K35" i="7"/>
  <c r="M35" i="7"/>
  <c r="O35" i="7"/>
  <c r="G36" i="7"/>
  <c r="I36" i="7"/>
  <c r="K36" i="7"/>
  <c r="M36" i="7"/>
  <c r="O36" i="7"/>
  <c r="G37" i="7"/>
  <c r="I37" i="7"/>
  <c r="K37" i="7"/>
  <c r="M37" i="7"/>
  <c r="O37" i="7"/>
  <c r="G38" i="7"/>
  <c r="I38" i="7"/>
  <c r="K38" i="7"/>
  <c r="M38" i="7"/>
  <c r="O38" i="7"/>
  <c r="G39" i="7"/>
  <c r="I39" i="7"/>
  <c r="K39" i="7"/>
  <c r="M39" i="7"/>
  <c r="O39" i="7"/>
  <c r="G40" i="7"/>
  <c r="I40" i="7"/>
  <c r="K40" i="7"/>
  <c r="M40" i="7"/>
  <c r="O40" i="7"/>
  <c r="G41" i="7"/>
  <c r="I41" i="7"/>
  <c r="K41" i="7"/>
  <c r="M41" i="7"/>
  <c r="O41" i="7"/>
  <c r="G42" i="7"/>
  <c r="I42" i="7"/>
  <c r="K42" i="7"/>
  <c r="M42" i="7"/>
  <c r="O42" i="7"/>
  <c r="G43" i="7"/>
  <c r="I43" i="7"/>
  <c r="K43" i="7"/>
  <c r="M43" i="7"/>
  <c r="O43" i="7"/>
  <c r="G44" i="7"/>
  <c r="I44" i="7"/>
  <c r="K44" i="7"/>
  <c r="M44" i="7"/>
  <c r="O44" i="7"/>
  <c r="G45" i="7"/>
  <c r="I45" i="7"/>
  <c r="K45" i="7"/>
  <c r="M45" i="7"/>
  <c r="O45" i="7"/>
  <c r="G46" i="7"/>
  <c r="I46" i="7"/>
  <c r="K46" i="7"/>
  <c r="M46" i="7"/>
  <c r="O46" i="7"/>
  <c r="G47" i="7"/>
  <c r="I47" i="7"/>
  <c r="K47" i="7"/>
  <c r="M47" i="7"/>
  <c r="O47" i="7"/>
  <c r="G48" i="7"/>
  <c r="I48" i="7"/>
  <c r="K48" i="7"/>
  <c r="M48" i="7"/>
  <c r="O48" i="7"/>
  <c r="G49" i="7"/>
  <c r="I49" i="7"/>
  <c r="K49" i="7"/>
  <c r="M49" i="7"/>
  <c r="O49" i="7"/>
  <c r="G50" i="7"/>
  <c r="I50" i="7"/>
  <c r="K50" i="7"/>
  <c r="M50" i="7"/>
  <c r="O50" i="7"/>
  <c r="G51" i="7"/>
  <c r="I51" i="7"/>
  <c r="K51" i="7"/>
  <c r="M51" i="7"/>
  <c r="O51" i="7"/>
  <c r="E52" i="7"/>
  <c r="G52" i="7" s="1"/>
  <c r="I52" i="7"/>
  <c r="K52" i="7"/>
  <c r="M52" i="7"/>
  <c r="O52" i="7"/>
  <c r="G53" i="7"/>
  <c r="I53" i="7"/>
  <c r="K53" i="7"/>
  <c r="M53" i="7"/>
  <c r="O53" i="7"/>
  <c r="G54" i="7"/>
  <c r="I54" i="7"/>
  <c r="K54" i="7"/>
  <c r="M54" i="7"/>
  <c r="O54" i="7"/>
  <c r="G55" i="7"/>
  <c r="I55" i="7"/>
  <c r="K55" i="7"/>
  <c r="M55" i="7"/>
  <c r="O55" i="7"/>
  <c r="G56" i="7"/>
  <c r="I56" i="7"/>
  <c r="K56" i="7"/>
  <c r="M56" i="7"/>
  <c r="O56" i="7"/>
  <c r="G57" i="7"/>
  <c r="I57" i="7"/>
  <c r="K57" i="7"/>
  <c r="M57" i="7"/>
  <c r="O57" i="7"/>
  <c r="G58" i="7"/>
  <c r="I58" i="7"/>
  <c r="K58" i="7"/>
  <c r="M58" i="7"/>
  <c r="O58" i="7"/>
  <c r="G59" i="7"/>
  <c r="I59" i="7"/>
  <c r="K59" i="7"/>
  <c r="M59" i="7"/>
  <c r="O59" i="7"/>
  <c r="G60" i="7"/>
  <c r="I60" i="7"/>
  <c r="K60" i="7"/>
  <c r="M60" i="7"/>
  <c r="O60" i="7"/>
  <c r="G61" i="7"/>
  <c r="I61" i="7"/>
  <c r="K61" i="7"/>
  <c r="M61" i="7"/>
  <c r="O61" i="7"/>
  <c r="G62" i="7"/>
  <c r="I62" i="7"/>
  <c r="K62" i="7"/>
  <c r="M62" i="7"/>
  <c r="O62" i="7"/>
  <c r="G63" i="7"/>
  <c r="I63" i="7"/>
  <c r="K63" i="7"/>
  <c r="M63" i="7"/>
  <c r="O63" i="7"/>
  <c r="G64" i="7"/>
  <c r="I64" i="7"/>
  <c r="K64" i="7"/>
  <c r="M64" i="7"/>
  <c r="O64" i="7"/>
  <c r="G65" i="7"/>
  <c r="I65" i="7"/>
  <c r="K65" i="7"/>
  <c r="M65" i="7"/>
  <c r="O65" i="7"/>
  <c r="G66" i="7"/>
  <c r="I66" i="7"/>
  <c r="K66" i="7"/>
  <c r="M66" i="7"/>
  <c r="O66" i="7"/>
  <c r="G67" i="7"/>
  <c r="I67" i="7"/>
  <c r="K67" i="7"/>
  <c r="M67" i="7"/>
  <c r="O67" i="7"/>
  <c r="G68" i="7"/>
  <c r="I68" i="7"/>
  <c r="K68" i="7"/>
  <c r="M68" i="7"/>
  <c r="O68" i="7"/>
  <c r="G69" i="7"/>
  <c r="I69" i="7"/>
  <c r="K69" i="7"/>
  <c r="M69" i="7"/>
  <c r="O69" i="7"/>
  <c r="G70" i="7"/>
  <c r="I70" i="7"/>
  <c r="K70" i="7"/>
  <c r="M70" i="7"/>
  <c r="O70" i="7"/>
  <c r="G71" i="7"/>
  <c r="I71" i="7"/>
  <c r="K71" i="7"/>
  <c r="M71" i="7"/>
  <c r="O71" i="7"/>
  <c r="G72" i="7"/>
  <c r="I72" i="7"/>
  <c r="K72" i="7"/>
  <c r="M72" i="7"/>
  <c r="O72" i="7"/>
  <c r="G73" i="7"/>
  <c r="I73" i="7"/>
  <c r="K73" i="7"/>
  <c r="M73" i="7"/>
  <c r="O73" i="7"/>
  <c r="G74" i="7"/>
  <c r="I74" i="7"/>
  <c r="K74" i="7"/>
  <c r="M74" i="7"/>
  <c r="O74" i="7"/>
  <c r="G75" i="7"/>
  <c r="I75" i="7"/>
  <c r="K75" i="7"/>
  <c r="M75" i="7"/>
  <c r="O75" i="7"/>
  <c r="G76" i="7"/>
  <c r="I76" i="7"/>
  <c r="K76" i="7"/>
  <c r="M76" i="7"/>
  <c r="O76" i="7"/>
  <c r="E77" i="7"/>
  <c r="G77" i="7" s="1"/>
  <c r="I77" i="7"/>
  <c r="K77" i="7"/>
  <c r="M77" i="7"/>
  <c r="O77" i="7"/>
  <c r="G78" i="7"/>
  <c r="I78" i="7"/>
  <c r="K78" i="7"/>
  <c r="M78" i="7"/>
  <c r="O78" i="7"/>
  <c r="G79" i="7"/>
  <c r="I79" i="7"/>
  <c r="K79" i="7"/>
  <c r="M79" i="7"/>
  <c r="O79" i="7"/>
  <c r="G80" i="7"/>
  <c r="I80" i="7"/>
  <c r="K80" i="7"/>
  <c r="M80" i="7"/>
  <c r="O80" i="7"/>
  <c r="G81" i="7"/>
  <c r="I81" i="7"/>
  <c r="K81" i="7"/>
  <c r="M81" i="7"/>
  <c r="O81" i="7"/>
  <c r="G82" i="7"/>
  <c r="I82" i="7"/>
  <c r="K82" i="7"/>
  <c r="M82" i="7"/>
  <c r="O82" i="7"/>
  <c r="G83" i="7"/>
  <c r="I83" i="7"/>
  <c r="K83" i="7"/>
  <c r="M83" i="7"/>
  <c r="O83" i="7"/>
  <c r="G84" i="7"/>
  <c r="I84" i="7"/>
  <c r="K84" i="7"/>
  <c r="M84" i="7"/>
  <c r="O84" i="7"/>
  <c r="G85" i="7"/>
  <c r="I85" i="7"/>
  <c r="K85" i="7"/>
  <c r="M85" i="7"/>
  <c r="O85" i="7"/>
  <c r="G86" i="7"/>
  <c r="I86" i="7"/>
  <c r="K86" i="7"/>
  <c r="M86" i="7"/>
  <c r="O86" i="7"/>
  <c r="C87" i="7"/>
  <c r="F87" i="7"/>
  <c r="H87" i="7"/>
  <c r="J87" i="7"/>
  <c r="L87" i="7"/>
  <c r="N87" i="7"/>
  <c r="G88" i="7"/>
  <c r="I88" i="7"/>
  <c r="K88" i="7"/>
  <c r="M88" i="7"/>
  <c r="O88" i="7"/>
  <c r="G89" i="7"/>
  <c r="I89" i="7"/>
  <c r="K89" i="7"/>
  <c r="M89" i="7"/>
  <c r="O89" i="7"/>
  <c r="G90" i="7"/>
  <c r="I90" i="7"/>
  <c r="K90" i="7"/>
  <c r="M90" i="7"/>
  <c r="O90" i="7"/>
  <c r="G91" i="7"/>
  <c r="I91" i="7"/>
  <c r="K91" i="7"/>
  <c r="M91" i="7"/>
  <c r="O91" i="7"/>
  <c r="G92" i="7"/>
  <c r="I92" i="7"/>
  <c r="K92" i="7"/>
  <c r="M92" i="7"/>
  <c r="O92" i="7"/>
  <c r="G93" i="7"/>
  <c r="I93" i="7"/>
  <c r="K93" i="7"/>
  <c r="M93" i="7"/>
  <c r="O93" i="7"/>
  <c r="G94" i="7"/>
  <c r="I94" i="7"/>
  <c r="K94" i="7"/>
  <c r="M94" i="7"/>
  <c r="O94" i="7"/>
  <c r="G95" i="7"/>
  <c r="I95" i="7"/>
  <c r="K95" i="7"/>
  <c r="M95" i="7"/>
  <c r="O95" i="7"/>
  <c r="G96" i="7"/>
  <c r="I96" i="7"/>
  <c r="K96" i="7"/>
  <c r="M96" i="7"/>
  <c r="O96" i="7"/>
  <c r="G97" i="7"/>
  <c r="I97" i="7"/>
  <c r="K97" i="7"/>
  <c r="M97" i="7"/>
  <c r="O97" i="7"/>
  <c r="G98" i="7"/>
  <c r="I98" i="7"/>
  <c r="K98" i="7"/>
  <c r="M98" i="7"/>
  <c r="O98" i="7"/>
  <c r="G99" i="7"/>
  <c r="I99" i="7"/>
  <c r="K99" i="7"/>
  <c r="M99" i="7"/>
  <c r="O99" i="7"/>
  <c r="G100" i="7"/>
  <c r="I100" i="7"/>
  <c r="K100" i="7"/>
  <c r="M100" i="7"/>
  <c r="O100" i="7"/>
  <c r="D101" i="7"/>
  <c r="D87" i="7" s="1"/>
  <c r="G101" i="7"/>
  <c r="I101" i="7"/>
  <c r="K101" i="7"/>
  <c r="M101" i="7"/>
  <c r="O101" i="7"/>
  <c r="G102" i="7"/>
  <c r="I102" i="7"/>
  <c r="K102" i="7"/>
  <c r="M102" i="7"/>
  <c r="O102" i="7"/>
  <c r="G103" i="7"/>
  <c r="I103" i="7"/>
  <c r="K103" i="7"/>
  <c r="M103" i="7"/>
  <c r="O103" i="7"/>
  <c r="G104" i="7"/>
  <c r="I104" i="7"/>
  <c r="K104" i="7"/>
  <c r="M104" i="7"/>
  <c r="O104" i="7"/>
  <c r="G105" i="7"/>
  <c r="I105" i="7"/>
  <c r="K105" i="7"/>
  <c r="M105" i="7"/>
  <c r="O105" i="7"/>
  <c r="G106" i="7"/>
  <c r="I106" i="7"/>
  <c r="K106" i="7"/>
  <c r="M106" i="7"/>
  <c r="O106" i="7"/>
  <c r="G107" i="7"/>
  <c r="I107" i="7"/>
  <c r="K107" i="7"/>
  <c r="M107" i="7"/>
  <c r="O107" i="7"/>
  <c r="G108" i="7"/>
  <c r="I108" i="7"/>
  <c r="K108" i="7"/>
  <c r="M108" i="7"/>
  <c r="O108" i="7"/>
  <c r="G109" i="7"/>
  <c r="I109" i="7"/>
  <c r="K109" i="7"/>
  <c r="M109" i="7"/>
  <c r="O109" i="7"/>
  <c r="G110" i="7"/>
  <c r="I110" i="7"/>
  <c r="K110" i="7"/>
  <c r="M110" i="7"/>
  <c r="O110" i="7"/>
  <c r="E111" i="7"/>
  <c r="G112" i="7" s="1"/>
  <c r="M111" i="7"/>
  <c r="O111" i="7"/>
  <c r="I112" i="7"/>
  <c r="K112" i="7"/>
  <c r="M112" i="7"/>
  <c r="O112" i="7"/>
  <c r="G113" i="7"/>
  <c r="I113" i="7"/>
  <c r="K113" i="7"/>
  <c r="M113" i="7"/>
  <c r="O113" i="7"/>
  <c r="G114" i="7"/>
  <c r="I114" i="7"/>
  <c r="K114" i="7"/>
  <c r="M114" i="7"/>
  <c r="O114" i="7"/>
  <c r="C115" i="7"/>
  <c r="D115" i="7"/>
  <c r="F115" i="7"/>
  <c r="H115" i="7"/>
  <c r="J115" i="7"/>
  <c r="L115" i="7"/>
  <c r="N115" i="7"/>
  <c r="E116" i="7"/>
  <c r="I116" i="7"/>
  <c r="K116" i="7"/>
  <c r="M116" i="7"/>
  <c r="O116" i="7"/>
  <c r="E117" i="7"/>
  <c r="G117" i="7" s="1"/>
  <c r="I117" i="7"/>
  <c r="K117" i="7"/>
  <c r="M117" i="7"/>
  <c r="O117" i="7"/>
  <c r="G118" i="7"/>
  <c r="I118" i="7"/>
  <c r="K118" i="7"/>
  <c r="M118" i="7"/>
  <c r="O118" i="7"/>
  <c r="G119" i="7"/>
  <c r="I119" i="7"/>
  <c r="K119" i="7"/>
  <c r="M119" i="7"/>
  <c r="O119" i="7"/>
  <c r="G120" i="7"/>
  <c r="I120" i="7"/>
  <c r="K120" i="7"/>
  <c r="M120" i="7"/>
  <c r="O120" i="7"/>
  <c r="G121" i="7"/>
  <c r="I121" i="7"/>
  <c r="K121" i="7"/>
  <c r="M121" i="7"/>
  <c r="O121" i="7"/>
  <c r="G122" i="7"/>
  <c r="I122" i="7"/>
  <c r="K122" i="7"/>
  <c r="M122" i="7"/>
  <c r="O122" i="7"/>
  <c r="G123" i="7"/>
  <c r="I123" i="7"/>
  <c r="K123" i="7"/>
  <c r="M123" i="7"/>
  <c r="O123" i="7"/>
  <c r="G124" i="7"/>
  <c r="I124" i="7"/>
  <c r="K124" i="7"/>
  <c r="M124" i="7"/>
  <c r="O124" i="7"/>
  <c r="G125" i="7"/>
  <c r="I125" i="7"/>
  <c r="K125" i="7"/>
  <c r="M125" i="7"/>
  <c r="O125" i="7"/>
  <c r="G126" i="7"/>
  <c r="I126" i="7"/>
  <c r="K126" i="7"/>
  <c r="M126" i="7"/>
  <c r="O126" i="7"/>
  <c r="G127" i="7"/>
  <c r="I127" i="7"/>
  <c r="K127" i="7"/>
  <c r="M127" i="7"/>
  <c r="O127" i="7"/>
  <c r="G128" i="7"/>
  <c r="I128" i="7"/>
  <c r="K128" i="7"/>
  <c r="M128" i="7"/>
  <c r="O128" i="7"/>
  <c r="G129" i="7"/>
  <c r="I129" i="7"/>
  <c r="K129" i="7"/>
  <c r="M129" i="7"/>
  <c r="O129" i="7"/>
  <c r="G131" i="7"/>
  <c r="I131" i="7"/>
  <c r="K131" i="7"/>
  <c r="M131" i="7"/>
  <c r="O131" i="7"/>
  <c r="C132" i="7"/>
  <c r="C130" i="7" s="1"/>
  <c r="D132" i="7"/>
  <c r="D130" i="7" s="1"/>
  <c r="E132" i="7"/>
  <c r="E130" i="7" s="1"/>
  <c r="F132" i="7"/>
  <c r="F130" i="7" s="1"/>
  <c r="H132" i="7"/>
  <c r="J132" i="7"/>
  <c r="L132" i="7"/>
  <c r="L130" i="7" s="1"/>
  <c r="N132" i="7"/>
  <c r="N130" i="7" s="1"/>
  <c r="G133" i="7"/>
  <c r="I133" i="7"/>
  <c r="K133" i="7"/>
  <c r="M133" i="7"/>
  <c r="O133" i="7"/>
  <c r="G134" i="7"/>
  <c r="I134" i="7"/>
  <c r="K134" i="7"/>
  <c r="M134" i="7"/>
  <c r="O134" i="7"/>
  <c r="C136" i="7"/>
  <c r="C135" i="7" s="1"/>
  <c r="E136" i="7"/>
  <c r="E135" i="7" s="1"/>
  <c r="F136" i="7"/>
  <c r="F135" i="7" s="1"/>
  <c r="H136" i="7"/>
  <c r="H135" i="7" s="1"/>
  <c r="J136" i="7"/>
  <c r="J135" i="7" s="1"/>
  <c r="L136" i="7"/>
  <c r="N136" i="7"/>
  <c r="N135" i="7" s="1"/>
  <c r="D137" i="7"/>
  <c r="D136" i="7" s="1"/>
  <c r="D135" i="7" s="1"/>
  <c r="G137" i="7"/>
  <c r="I137" i="7"/>
  <c r="K137" i="7"/>
  <c r="M137" i="7"/>
  <c r="O137" i="7"/>
  <c r="G138" i="7"/>
  <c r="I138" i="7"/>
  <c r="K138" i="7"/>
  <c r="M138" i="7"/>
  <c r="O138" i="7"/>
  <c r="G139" i="7"/>
  <c r="I139" i="7"/>
  <c r="K139" i="7"/>
  <c r="M139" i="7"/>
  <c r="O139" i="7"/>
  <c r="E140" i="7"/>
  <c r="G140" i="7" s="1"/>
  <c r="I140" i="7"/>
  <c r="K140" i="7"/>
  <c r="M140" i="7"/>
  <c r="O140" i="7"/>
  <c r="C141" i="7"/>
  <c r="D141" i="7"/>
  <c r="E141" i="7"/>
  <c r="F141" i="7"/>
  <c r="H141" i="7"/>
  <c r="J141" i="7"/>
  <c r="L141" i="7"/>
  <c r="N141" i="7"/>
  <c r="G142" i="7"/>
  <c r="G141" i="7" s="1"/>
  <c r="I142" i="7"/>
  <c r="K142" i="7"/>
  <c r="M142" i="7"/>
  <c r="O142" i="7"/>
  <c r="D143" i="7"/>
  <c r="G143" i="7"/>
  <c r="I143" i="7"/>
  <c r="K143" i="7"/>
  <c r="M143" i="7"/>
  <c r="O143" i="7"/>
  <c r="G144" i="7"/>
  <c r="I144" i="7"/>
  <c r="K144" i="7"/>
  <c r="M144" i="7"/>
  <c r="O144" i="7"/>
  <c r="G145" i="7"/>
  <c r="I145" i="7"/>
  <c r="K145" i="7"/>
  <c r="M145" i="7"/>
  <c r="O145" i="7"/>
  <c r="D146" i="7"/>
  <c r="E146" i="7"/>
  <c r="F146" i="7"/>
  <c r="H146" i="7"/>
  <c r="J146" i="7"/>
  <c r="L146" i="7"/>
  <c r="N146" i="7"/>
  <c r="C12" i="6"/>
  <c r="F12" i="6"/>
  <c r="I12" i="6"/>
  <c r="N12" i="6"/>
  <c r="Q12" i="6"/>
  <c r="D13" i="6"/>
  <c r="E13" i="6" s="1"/>
  <c r="G13" i="6"/>
  <c r="H13" i="6" s="1"/>
  <c r="J13" i="6"/>
  <c r="L13" i="6"/>
  <c r="M13" i="6"/>
  <c r="P13" i="6"/>
  <c r="G14" i="6"/>
  <c r="H14" i="6" s="1"/>
  <c r="J14" i="6"/>
  <c r="K14" i="6" s="1"/>
  <c r="L14" i="6"/>
  <c r="M14" i="6"/>
  <c r="P14" i="6"/>
  <c r="C15" i="6"/>
  <c r="F15" i="6"/>
  <c r="I15" i="6"/>
  <c r="G16" i="6"/>
  <c r="H16" i="6" s="1"/>
  <c r="G17" i="6"/>
  <c r="H17" i="6" s="1"/>
  <c r="L17" i="6"/>
  <c r="M17" i="6"/>
  <c r="P17" i="6"/>
  <c r="Q17" i="6" s="1"/>
  <c r="G18" i="6"/>
  <c r="H18" i="6" s="1"/>
  <c r="L18" i="6"/>
  <c r="M18" i="6"/>
  <c r="P18" i="6"/>
  <c r="Q18" i="6" s="1"/>
  <c r="C19" i="6"/>
  <c r="F19" i="6"/>
  <c r="I19" i="6"/>
  <c r="D20" i="6"/>
  <c r="E20" i="6" s="1"/>
  <c r="G20" i="6"/>
  <c r="G19" i="6" s="1"/>
  <c r="J20" i="6"/>
  <c r="L20" i="6"/>
  <c r="M20" i="6"/>
  <c r="P20" i="6"/>
  <c r="Q20" i="6" s="1"/>
  <c r="D21" i="6"/>
  <c r="E21" i="6" s="1"/>
  <c r="G21" i="6"/>
  <c r="H21" i="6" s="1"/>
  <c r="J21" i="6"/>
  <c r="K21" i="6" s="1"/>
  <c r="L21" i="6"/>
  <c r="M21" i="6"/>
  <c r="P21" i="6"/>
  <c r="Q21" i="6" s="1"/>
  <c r="C23" i="6"/>
  <c r="C22" i="6" s="1"/>
  <c r="F23" i="6"/>
  <c r="F22" i="6" s="1"/>
  <c r="I23" i="6"/>
  <c r="I22" i="6" s="1"/>
  <c r="D24" i="6"/>
  <c r="E24" i="6" s="1"/>
  <c r="G24" i="6"/>
  <c r="H24" i="6" s="1"/>
  <c r="J24" i="6"/>
  <c r="K24" i="6" s="1"/>
  <c r="L24" i="6"/>
  <c r="M24" i="6"/>
  <c r="P24" i="6"/>
  <c r="Q24" i="6" s="1"/>
  <c r="D25" i="6"/>
  <c r="E25" i="6" s="1"/>
  <c r="G25" i="6"/>
  <c r="H25" i="6" s="1"/>
  <c r="J25" i="6"/>
  <c r="K25" i="6" s="1"/>
  <c r="L25" i="6"/>
  <c r="M25" i="6"/>
  <c r="P25" i="6"/>
  <c r="Q25" i="6" s="1"/>
  <c r="E26" i="6"/>
  <c r="H26" i="6"/>
  <c r="K26" i="6"/>
  <c r="N26" i="6"/>
  <c r="Q26" i="6"/>
  <c r="D27" i="6"/>
  <c r="E27" i="6" s="1"/>
  <c r="G27" i="6"/>
  <c r="H27" i="6" s="1"/>
  <c r="J27" i="6"/>
  <c r="K27" i="6" s="1"/>
  <c r="L27" i="6"/>
  <c r="M27" i="6"/>
  <c r="P27" i="6"/>
  <c r="Q27" i="6" s="1"/>
  <c r="D28" i="6"/>
  <c r="E28" i="6" s="1"/>
  <c r="G28" i="6"/>
  <c r="H28" i="6" s="1"/>
  <c r="J28" i="6"/>
  <c r="K28" i="6" s="1"/>
  <c r="L28" i="6"/>
  <c r="M28" i="6"/>
  <c r="P28" i="6"/>
  <c r="Q28" i="6" s="1"/>
  <c r="D29" i="6"/>
  <c r="E29" i="6" s="1"/>
  <c r="G29" i="6"/>
  <c r="H29" i="6" s="1"/>
  <c r="J29" i="6"/>
  <c r="K29" i="6" s="1"/>
  <c r="L29" i="6"/>
  <c r="M29" i="6"/>
  <c r="P29" i="6"/>
  <c r="Q29" i="6" s="1"/>
  <c r="I31" i="6"/>
  <c r="I30" i="6" s="1"/>
  <c r="C32" i="6"/>
  <c r="C31" i="6" s="1"/>
  <c r="C30" i="6" s="1"/>
  <c r="C175" i="6" s="1"/>
  <c r="F32" i="6"/>
  <c r="F31" i="6" s="1"/>
  <c r="F30" i="6" s="1"/>
  <c r="F175" i="6" s="1"/>
  <c r="G32" i="6"/>
  <c r="L32" i="6"/>
  <c r="M32" i="6"/>
  <c r="P32" i="6"/>
  <c r="Q32" i="6" s="1"/>
  <c r="G33" i="6"/>
  <c r="H33" i="6" s="1"/>
  <c r="J33" i="6"/>
  <c r="K33" i="6" s="1"/>
  <c r="L33" i="6"/>
  <c r="M33" i="6"/>
  <c r="P33" i="6"/>
  <c r="Q33" i="6" s="1"/>
  <c r="D34" i="6"/>
  <c r="E34" i="6" s="1"/>
  <c r="G34" i="6"/>
  <c r="H34" i="6" s="1"/>
  <c r="J34" i="6"/>
  <c r="K34" i="6" s="1"/>
  <c r="L34" i="6"/>
  <c r="M34" i="6"/>
  <c r="P34" i="6"/>
  <c r="Q34" i="6" s="1"/>
  <c r="G35" i="6"/>
  <c r="H35" i="6" s="1"/>
  <c r="J35" i="6"/>
  <c r="K35" i="6" s="1"/>
  <c r="L35" i="6"/>
  <c r="M35" i="6"/>
  <c r="P35" i="6"/>
  <c r="Q35" i="6" s="1"/>
  <c r="D36" i="6"/>
  <c r="E36" i="6" s="1"/>
  <c r="G36" i="6"/>
  <c r="H36" i="6" s="1"/>
  <c r="J36" i="6"/>
  <c r="K36" i="6" s="1"/>
  <c r="L36" i="6"/>
  <c r="M36" i="6"/>
  <c r="P36" i="6"/>
  <c r="Q36" i="6" s="1"/>
  <c r="D37" i="6"/>
  <c r="E37" i="6" s="1"/>
  <c r="G37" i="6"/>
  <c r="H37" i="6" s="1"/>
  <c r="J37" i="6"/>
  <c r="K37" i="6" s="1"/>
  <c r="L37" i="6"/>
  <c r="M37" i="6"/>
  <c r="P37" i="6"/>
  <c r="Q37" i="6" s="1"/>
  <c r="G38" i="6"/>
  <c r="H38" i="6" s="1"/>
  <c r="J38" i="6"/>
  <c r="K38" i="6" s="1"/>
  <c r="L38" i="6"/>
  <c r="M38" i="6"/>
  <c r="P38" i="6"/>
  <c r="Q38" i="6" s="1"/>
  <c r="D39" i="6"/>
  <c r="E39" i="6" s="1"/>
  <c r="G39" i="6"/>
  <c r="H39" i="6" s="1"/>
  <c r="J39" i="6"/>
  <c r="K39" i="6" s="1"/>
  <c r="L39" i="6"/>
  <c r="M39" i="6"/>
  <c r="P39" i="6"/>
  <c r="Q39" i="6" s="1"/>
  <c r="G40" i="6"/>
  <c r="H40" i="6" s="1"/>
  <c r="J40" i="6"/>
  <c r="K40" i="6" s="1"/>
  <c r="L40" i="6"/>
  <c r="M40" i="6"/>
  <c r="P40" i="6"/>
  <c r="Q40" i="6" s="1"/>
  <c r="C43" i="6"/>
  <c r="F43" i="6"/>
  <c r="I43" i="6"/>
  <c r="G44" i="6"/>
  <c r="H44" i="6" s="1"/>
  <c r="L44" i="6"/>
  <c r="P44" i="6"/>
  <c r="Q44" i="6" s="1"/>
  <c r="G45" i="6"/>
  <c r="H45" i="6" s="1"/>
  <c r="L45" i="6"/>
  <c r="M45" i="6"/>
  <c r="P45" i="6"/>
  <c r="Q45" i="6" s="1"/>
  <c r="C46" i="6"/>
  <c r="F46" i="6"/>
  <c r="G46" i="6"/>
  <c r="I46" i="6"/>
  <c r="L46" i="6"/>
  <c r="H49" i="6"/>
  <c r="M49" i="6"/>
  <c r="N49" i="6" s="1"/>
  <c r="N46" i="6" s="1"/>
  <c r="P49" i="6"/>
  <c r="Q49" i="6" s="1"/>
  <c r="Q46" i="6" s="1"/>
  <c r="D66" i="6"/>
  <c r="E66" i="6" s="1"/>
  <c r="H66" i="6"/>
  <c r="J66" i="6"/>
  <c r="K66" i="6" s="1"/>
  <c r="M66" i="6"/>
  <c r="N66" i="6" s="1"/>
  <c r="P66" i="6"/>
  <c r="Q66" i="6" s="1"/>
  <c r="D90" i="6"/>
  <c r="E90" i="6" s="1"/>
  <c r="H90" i="6"/>
  <c r="K90" i="6"/>
  <c r="N90" i="6"/>
  <c r="Q90" i="6"/>
  <c r="C120" i="6"/>
  <c r="F120" i="6"/>
  <c r="G120" i="6"/>
  <c r="I120" i="6"/>
  <c r="J120" i="6"/>
  <c r="L120" i="6"/>
  <c r="M120" i="6"/>
  <c r="P120" i="6"/>
  <c r="D121" i="6"/>
  <c r="D120" i="6" s="1"/>
  <c r="H121" i="6"/>
  <c r="K121" i="6"/>
  <c r="N121" i="6"/>
  <c r="Q121" i="6"/>
  <c r="E122" i="6"/>
  <c r="H122" i="6"/>
  <c r="K122" i="6"/>
  <c r="N122" i="6"/>
  <c r="Q122" i="6"/>
  <c r="E123" i="6"/>
  <c r="H123" i="6"/>
  <c r="K123" i="6"/>
  <c r="N123" i="6"/>
  <c r="Q123" i="6"/>
  <c r="E124" i="6"/>
  <c r="H124" i="6"/>
  <c r="K124" i="6"/>
  <c r="N124" i="6"/>
  <c r="Q124" i="6"/>
  <c r="E125" i="6"/>
  <c r="H125" i="6"/>
  <c r="K125" i="6"/>
  <c r="N125" i="6"/>
  <c r="Q125" i="6"/>
  <c r="E126" i="6"/>
  <c r="H126" i="6"/>
  <c r="K126" i="6"/>
  <c r="N126" i="6"/>
  <c r="Q126" i="6"/>
  <c r="E127" i="6"/>
  <c r="H127" i="6"/>
  <c r="K127" i="6"/>
  <c r="N127" i="6"/>
  <c r="Q127" i="6"/>
  <c r="E128" i="6"/>
  <c r="H128" i="6"/>
  <c r="K128" i="6"/>
  <c r="N128" i="6"/>
  <c r="Q128" i="6"/>
  <c r="E129" i="6"/>
  <c r="H129" i="6"/>
  <c r="K129" i="6"/>
  <c r="N129" i="6"/>
  <c r="Q129" i="6"/>
  <c r="E130" i="6"/>
  <c r="H130" i="6"/>
  <c r="K130" i="6"/>
  <c r="N130" i="6"/>
  <c r="Q130" i="6"/>
  <c r="E131" i="6"/>
  <c r="H131" i="6"/>
  <c r="K131" i="6"/>
  <c r="N131" i="6"/>
  <c r="Q131" i="6"/>
  <c r="E132" i="6"/>
  <c r="H132" i="6"/>
  <c r="K132" i="6"/>
  <c r="N132" i="6"/>
  <c r="Q132" i="6"/>
  <c r="E133" i="6"/>
  <c r="H133" i="6"/>
  <c r="K133" i="6"/>
  <c r="N133" i="6"/>
  <c r="Q133" i="6"/>
  <c r="E134" i="6"/>
  <c r="H134" i="6"/>
  <c r="K134" i="6"/>
  <c r="N134" i="6"/>
  <c r="Q134" i="6"/>
  <c r="E135" i="6"/>
  <c r="H135" i="6"/>
  <c r="K135" i="6"/>
  <c r="N135" i="6"/>
  <c r="Q135" i="6"/>
  <c r="E136" i="6"/>
  <c r="H136" i="6"/>
  <c r="K136" i="6"/>
  <c r="N136" i="6"/>
  <c r="Q136" i="6"/>
  <c r="E137" i="6"/>
  <c r="H137" i="6"/>
  <c r="K137" i="6"/>
  <c r="N137" i="6"/>
  <c r="Q137" i="6"/>
  <c r="E138" i="6"/>
  <c r="H138" i="6"/>
  <c r="K138" i="6"/>
  <c r="N138" i="6"/>
  <c r="Q138" i="6"/>
  <c r="E139" i="6"/>
  <c r="H139" i="6"/>
  <c r="K139" i="6"/>
  <c r="N139" i="6"/>
  <c r="Q139" i="6"/>
  <c r="E140" i="6"/>
  <c r="H140" i="6"/>
  <c r="K140" i="6"/>
  <c r="N140" i="6"/>
  <c r="Q140" i="6"/>
  <c r="E141" i="6"/>
  <c r="H141" i="6"/>
  <c r="K141" i="6"/>
  <c r="N141" i="6"/>
  <c r="Q141" i="6"/>
  <c r="E142" i="6"/>
  <c r="H142" i="6"/>
  <c r="K142" i="6"/>
  <c r="N142" i="6"/>
  <c r="Q142" i="6"/>
  <c r="E143" i="6"/>
  <c r="H143" i="6"/>
  <c r="K143" i="6"/>
  <c r="N143" i="6"/>
  <c r="Q143" i="6"/>
  <c r="E144" i="6"/>
  <c r="H144" i="6"/>
  <c r="K144" i="6"/>
  <c r="N144" i="6"/>
  <c r="Q144" i="6"/>
  <c r="E145" i="6"/>
  <c r="H145" i="6"/>
  <c r="K145" i="6"/>
  <c r="N145" i="6"/>
  <c r="Q145" i="6"/>
  <c r="E146" i="6"/>
  <c r="H146" i="6"/>
  <c r="K146" i="6"/>
  <c r="N146" i="6"/>
  <c r="Q146" i="6"/>
  <c r="E147" i="6"/>
  <c r="H147" i="6"/>
  <c r="K147" i="6"/>
  <c r="N147" i="6"/>
  <c r="Q147" i="6"/>
  <c r="C148" i="6"/>
  <c r="D148" i="6"/>
  <c r="F148" i="6"/>
  <c r="G148" i="6"/>
  <c r="I148" i="6"/>
  <c r="J148" i="6"/>
  <c r="L148" i="6"/>
  <c r="M148" i="6"/>
  <c r="P148" i="6"/>
  <c r="E159" i="6"/>
  <c r="E148" i="6" s="1"/>
  <c r="H159" i="6"/>
  <c r="H148" i="6" s="1"/>
  <c r="K159" i="6"/>
  <c r="K148" i="6" s="1"/>
  <c r="N159" i="6"/>
  <c r="N148" i="6" s="1"/>
  <c r="Q159" i="6"/>
  <c r="Q148" i="6" s="1"/>
  <c r="E163" i="6"/>
  <c r="K163" i="6"/>
  <c r="N163" i="6"/>
  <c r="Q163" i="6"/>
  <c r="E164" i="6"/>
  <c r="K164" i="6"/>
  <c r="N164" i="6"/>
  <c r="Q164" i="6"/>
  <c r="E165" i="6"/>
  <c r="K165" i="6"/>
  <c r="N165" i="6"/>
  <c r="Q165" i="6"/>
  <c r="C166" i="6"/>
  <c r="E166" i="6" s="1"/>
  <c r="F166" i="6"/>
  <c r="H166" i="6"/>
  <c r="I166" i="6"/>
  <c r="K166" i="6" s="1"/>
  <c r="L166" i="6"/>
  <c r="N166" i="6" s="1"/>
  <c r="Q166" i="6"/>
  <c r="E167" i="6"/>
  <c r="K167" i="6"/>
  <c r="N167" i="6"/>
  <c r="Q167" i="6"/>
  <c r="C168" i="6"/>
  <c r="E168" i="6" s="1"/>
  <c r="F168" i="6"/>
  <c r="I168" i="6"/>
  <c r="K168" i="6" s="1"/>
  <c r="L168" i="6"/>
  <c r="N168" i="6" s="1"/>
  <c r="Q168" i="6"/>
  <c r="E169" i="6"/>
  <c r="K169" i="6"/>
  <c r="N169" i="6"/>
  <c r="Q169" i="6"/>
  <c r="E170" i="6"/>
  <c r="K170" i="6"/>
  <c r="N170" i="6"/>
  <c r="Q170" i="6"/>
  <c r="C171" i="6"/>
  <c r="F171" i="6"/>
  <c r="I171" i="6"/>
  <c r="O172" i="6"/>
  <c r="O173" i="6"/>
  <c r="O174" i="6"/>
  <c r="O175" i="6"/>
  <c r="O176" i="6"/>
  <c r="O177" i="6"/>
  <c r="L135" i="7"/>
  <c r="M44" i="6"/>
  <c r="D14" i="6"/>
  <c r="E14" i="6" s="1"/>
  <c r="D16" i="26" l="1"/>
  <c r="D15" i="26" s="1"/>
  <c r="D14" i="26" s="1"/>
  <c r="E15" i="26"/>
  <c r="C15" i="26"/>
  <c r="Q43" i="6"/>
  <c r="M135" i="7"/>
  <c r="E87" i="7"/>
  <c r="J49" i="6"/>
  <c r="K49" i="6" s="1"/>
  <c r="K46" i="6" s="1"/>
  <c r="Q120" i="6"/>
  <c r="Q42" i="6" s="1"/>
  <c r="Q41" i="6" s="1"/>
  <c r="Q176" i="6" s="1"/>
  <c r="O141" i="7"/>
  <c r="K141" i="7"/>
  <c r="M136" i="7"/>
  <c r="M141" i="7"/>
  <c r="I141" i="7"/>
  <c r="I115" i="7"/>
  <c r="M87" i="7"/>
  <c r="I132" i="7"/>
  <c r="I130" i="7" s="1"/>
  <c r="D33" i="6"/>
  <c r="E33" i="6" s="1"/>
  <c r="D17" i="6"/>
  <c r="E17" i="6" s="1"/>
  <c r="I42" i="6"/>
  <c r="I41" i="6" s="1"/>
  <c r="I176" i="6" s="1"/>
  <c r="Q171" i="6"/>
  <c r="P12" i="6"/>
  <c r="O146" i="7"/>
  <c r="G146" i="7"/>
  <c r="I136" i="7"/>
  <c r="I135" i="7" s="1"/>
  <c r="F9" i="7"/>
  <c r="F148" i="7" s="1"/>
  <c r="O87" i="7"/>
  <c r="E13" i="7"/>
  <c r="P19" i="6"/>
  <c r="F42" i="6"/>
  <c r="F41" i="6" s="1"/>
  <c r="F176" i="6" s="1"/>
  <c r="M146" i="7"/>
  <c r="O10" i="7"/>
  <c r="G10" i="7"/>
  <c r="N40" i="6"/>
  <c r="N37" i="6"/>
  <c r="N35" i="6"/>
  <c r="N29" i="6"/>
  <c r="N27" i="6"/>
  <c r="L43" i="6"/>
  <c r="L42" i="6" s="1"/>
  <c r="L41" i="6" s="1"/>
  <c r="L176" i="6" s="1"/>
  <c r="L12" i="6"/>
  <c r="G171" i="6"/>
  <c r="G180" i="6" s="1"/>
  <c r="H20" i="6"/>
  <c r="H19" i="6" s="1"/>
  <c r="C42" i="6"/>
  <c r="C41" i="6" s="1"/>
  <c r="C176" i="6" s="1"/>
  <c r="N38" i="6"/>
  <c r="N33" i="6"/>
  <c r="N25" i="6"/>
  <c r="C11" i="6"/>
  <c r="C9" i="6" s="1"/>
  <c r="C173" i="6" s="1"/>
  <c r="J12" i="6"/>
  <c r="M23" i="6"/>
  <c r="M22" i="6" s="1"/>
  <c r="L19" i="6"/>
  <c r="P46" i="6"/>
  <c r="H32" i="6"/>
  <c r="H31" i="6" s="1"/>
  <c r="H30" i="6" s="1"/>
  <c r="H175" i="6" s="1"/>
  <c r="P16" i="6"/>
  <c r="P15" i="6" s="1"/>
  <c r="H171" i="6"/>
  <c r="D23" i="6"/>
  <c r="D22" i="6" s="1"/>
  <c r="Q19" i="6"/>
  <c r="M31" i="6"/>
  <c r="M30" i="6" s="1"/>
  <c r="M175" i="6" s="1"/>
  <c r="M16" i="6"/>
  <c r="M15" i="6" s="1"/>
  <c r="M12" i="6"/>
  <c r="E121" i="6"/>
  <c r="E120" i="6" s="1"/>
  <c r="J18" i="6"/>
  <c r="K18" i="6" s="1"/>
  <c r="K171" i="6" s="1"/>
  <c r="O136" i="7"/>
  <c r="D38" i="6"/>
  <c r="E38" i="6" s="1"/>
  <c r="H130" i="7"/>
  <c r="H9" i="7" s="1"/>
  <c r="H8" i="7" s="1"/>
  <c r="G31" i="6"/>
  <c r="G30" i="6" s="1"/>
  <c r="G175" i="6" s="1"/>
  <c r="P171" i="6"/>
  <c r="N32" i="6"/>
  <c r="G15" i="6"/>
  <c r="H15" i="6" s="1"/>
  <c r="G43" i="6"/>
  <c r="G42" i="6" s="1"/>
  <c r="G41" i="6" s="1"/>
  <c r="G176" i="6" s="1"/>
  <c r="N39" i="6"/>
  <c r="N36" i="6"/>
  <c r="N34" i="6"/>
  <c r="N28" i="6"/>
  <c r="G23" i="6"/>
  <c r="G22" i="6" s="1"/>
  <c r="I11" i="6"/>
  <c r="I174" i="6" s="1"/>
  <c r="M19" i="6"/>
  <c r="J19" i="6"/>
  <c r="N18" i="6"/>
  <c r="N17" i="6"/>
  <c r="K146" i="7"/>
  <c r="K13" i="6"/>
  <c r="K12" i="6" s="1"/>
  <c r="G132" i="7"/>
  <c r="G130" i="7" s="1"/>
  <c r="P43" i="6"/>
  <c r="D35" i="6"/>
  <c r="E35" i="6" s="1"/>
  <c r="O132" i="7"/>
  <c r="D40" i="6"/>
  <c r="E40" i="6" s="1"/>
  <c r="H120" i="6"/>
  <c r="K120" i="6"/>
  <c r="N120" i="6"/>
  <c r="H46" i="6"/>
  <c r="K136" i="7"/>
  <c r="K135" i="7" s="1"/>
  <c r="K132" i="7"/>
  <c r="K130" i="7" s="1"/>
  <c r="K115" i="7"/>
  <c r="M115" i="7"/>
  <c r="G87" i="7"/>
  <c r="I87" i="7"/>
  <c r="K87" i="7"/>
  <c r="I13" i="7"/>
  <c r="K13" i="7"/>
  <c r="M13" i="7"/>
  <c r="L23" i="6"/>
  <c r="L22" i="6" s="1"/>
  <c r="J23" i="6"/>
  <c r="J22" i="6" s="1"/>
  <c r="I146" i="7"/>
  <c r="L171" i="6"/>
  <c r="M46" i="6"/>
  <c r="D19" i="6"/>
  <c r="E12" i="6"/>
  <c r="L31" i="6"/>
  <c r="L30" i="6" s="1"/>
  <c r="L175" i="6" s="1"/>
  <c r="J130" i="7"/>
  <c r="J9" i="7" s="1"/>
  <c r="J8" i="7" s="1"/>
  <c r="N21" i="6"/>
  <c r="L16" i="6"/>
  <c r="L15" i="6" s="1"/>
  <c r="Q23" i="6"/>
  <c r="Q22" i="6" s="1"/>
  <c r="D12" i="6"/>
  <c r="N24" i="6"/>
  <c r="M132" i="7"/>
  <c r="O13" i="7"/>
  <c r="G12" i="6"/>
  <c r="M171" i="6"/>
  <c r="D18" i="6"/>
  <c r="D171" i="6" s="1"/>
  <c r="C180" i="6" s="1"/>
  <c r="P31" i="6"/>
  <c r="P30" i="6" s="1"/>
  <c r="P175" i="6" s="1"/>
  <c r="C9" i="7"/>
  <c r="C148" i="7" s="1"/>
  <c r="O115" i="7"/>
  <c r="K10" i="7"/>
  <c r="H12" i="6"/>
  <c r="K20" i="6"/>
  <c r="K19" i="6" s="1"/>
  <c r="N44" i="6"/>
  <c r="P23" i="6"/>
  <c r="P22" i="6" s="1"/>
  <c r="G136" i="7"/>
  <c r="G135" i="7" s="1"/>
  <c r="G13" i="7"/>
  <c r="E115" i="7"/>
  <c r="M10" i="7"/>
  <c r="I10" i="7"/>
  <c r="G116" i="7"/>
  <c r="G115" i="7" s="1"/>
  <c r="N9" i="7"/>
  <c r="O130" i="7"/>
  <c r="D9" i="7"/>
  <c r="L9" i="7"/>
  <c r="O135" i="7"/>
  <c r="J16" i="6"/>
  <c r="J15" i="6" s="1"/>
  <c r="J17" i="6"/>
  <c r="K17" i="6" s="1"/>
  <c r="N20" i="6"/>
  <c r="I175" i="6"/>
  <c r="H43" i="6"/>
  <c r="F11" i="6"/>
  <c r="K32" i="6"/>
  <c r="K31" i="6" s="1"/>
  <c r="K30" i="6" s="1"/>
  <c r="K175" i="6" s="1"/>
  <c r="J31" i="6"/>
  <c r="J30" i="6" s="1"/>
  <c r="J175" i="6" s="1"/>
  <c r="M43" i="6"/>
  <c r="H23" i="6"/>
  <c r="H22" i="6" s="1"/>
  <c r="K23" i="6"/>
  <c r="K22" i="6" s="1"/>
  <c r="Q31" i="6"/>
  <c r="Q30" i="6" s="1"/>
  <c r="Q175" i="6" s="1"/>
  <c r="N45" i="6"/>
  <c r="E19" i="6"/>
  <c r="E23" i="6"/>
  <c r="E22" i="6" s="1"/>
  <c r="E49" i="6"/>
  <c r="E46" i="6" s="1"/>
  <c r="D46" i="6"/>
  <c r="D16" i="6"/>
  <c r="C14" i="26" l="1"/>
  <c r="E14" i="26"/>
  <c r="M130" i="7"/>
  <c r="M9" i="7" s="1"/>
  <c r="M8" i="7" s="1"/>
  <c r="M147" i="7" s="1"/>
  <c r="J148" i="7"/>
  <c r="E9" i="7"/>
  <c r="E148" i="7" s="1"/>
  <c r="H148" i="7"/>
  <c r="J46" i="6"/>
  <c r="K9" i="7"/>
  <c r="K148" i="7" s="1"/>
  <c r="D45" i="6"/>
  <c r="E45" i="6" s="1"/>
  <c r="F8" i="7"/>
  <c r="F147" i="7" s="1"/>
  <c r="C174" i="6"/>
  <c r="H42" i="6"/>
  <c r="H41" i="6" s="1"/>
  <c r="H176" i="6" s="1"/>
  <c r="O9" i="7"/>
  <c r="O148" i="7" s="1"/>
  <c r="N23" i="6"/>
  <c r="N22" i="6" s="1"/>
  <c r="P11" i="6"/>
  <c r="P174" i="6" s="1"/>
  <c r="Q16" i="6"/>
  <c r="Q15" i="6" s="1"/>
  <c r="Q11" i="6" s="1"/>
  <c r="Q174" i="6" s="1"/>
  <c r="C8" i="6"/>
  <c r="C172" i="6" s="1"/>
  <c r="I9" i="6"/>
  <c r="I8" i="6" s="1"/>
  <c r="I172" i="6" s="1"/>
  <c r="P42" i="6"/>
  <c r="P41" i="6" s="1"/>
  <c r="P176" i="6" s="1"/>
  <c r="M11" i="6"/>
  <c r="M9" i="6" s="1"/>
  <c r="M173" i="6" s="1"/>
  <c r="E18" i="6"/>
  <c r="E171" i="6" s="1"/>
  <c r="L11" i="6"/>
  <c r="L174" i="6" s="1"/>
  <c r="G11" i="6"/>
  <c r="G9" i="6" s="1"/>
  <c r="N31" i="6"/>
  <c r="N30" i="6" s="1"/>
  <c r="N175" i="6" s="1"/>
  <c r="N19" i="6"/>
  <c r="J171" i="6"/>
  <c r="J180" i="6" s="1"/>
  <c r="J11" i="6"/>
  <c r="J174" i="6" s="1"/>
  <c r="M42" i="6"/>
  <c r="M41" i="6" s="1"/>
  <c r="M176" i="6" s="1"/>
  <c r="H11" i="6"/>
  <c r="H174" i="6" s="1"/>
  <c r="I9" i="7"/>
  <c r="N16" i="6"/>
  <c r="N15" i="6" s="1"/>
  <c r="N171" i="6"/>
  <c r="D32" i="6"/>
  <c r="E32" i="6" s="1"/>
  <c r="E31" i="6" s="1"/>
  <c r="E30" i="6" s="1"/>
  <c r="E175" i="6" s="1"/>
  <c r="K16" i="6"/>
  <c r="K15" i="6" s="1"/>
  <c r="K11" i="6" s="1"/>
  <c r="C8" i="7"/>
  <c r="C147" i="7" s="1"/>
  <c r="N43" i="6"/>
  <c r="N42" i="6" s="1"/>
  <c r="N41" i="6" s="1"/>
  <c r="N176" i="6" s="1"/>
  <c r="G9" i="7"/>
  <c r="D8" i="7"/>
  <c r="D147" i="7" s="1"/>
  <c r="D148" i="7"/>
  <c r="L8" i="7"/>
  <c r="L148" i="7"/>
  <c r="H154" i="7"/>
  <c r="H147" i="7"/>
  <c r="N148" i="7"/>
  <c r="N8" i="7"/>
  <c r="J147" i="7"/>
  <c r="J154" i="7"/>
  <c r="F174" i="6"/>
  <c r="F9" i="6"/>
  <c r="E16" i="6"/>
  <c r="E15" i="6" s="1"/>
  <c r="E11" i="6" s="1"/>
  <c r="D15" i="6"/>
  <c r="D11" i="6" s="1"/>
  <c r="K8" i="7" l="1"/>
  <c r="K147" i="7" s="1"/>
  <c r="O8" i="7"/>
  <c r="O147" i="7" s="1"/>
  <c r="M148" i="7"/>
  <c r="E8" i="7"/>
  <c r="E147" i="7" s="1"/>
  <c r="F154" i="7"/>
  <c r="M174" i="6"/>
  <c r="Q9" i="6"/>
  <c r="Q173" i="6" s="1"/>
  <c r="P9" i="6"/>
  <c r="P8" i="6" s="1"/>
  <c r="P177" i="6" s="1"/>
  <c r="G174" i="6"/>
  <c r="G8" i="6"/>
  <c r="G177" i="6" s="1"/>
  <c r="G173" i="6"/>
  <c r="C177" i="6"/>
  <c r="I177" i="6"/>
  <c r="I173" i="6"/>
  <c r="H9" i="6"/>
  <c r="H8" i="6" s="1"/>
  <c r="L9" i="6"/>
  <c r="L173" i="6" s="1"/>
  <c r="M8" i="6"/>
  <c r="M179" i="6" s="1"/>
  <c r="D44" i="6"/>
  <c r="N11" i="6"/>
  <c r="N174" i="6" s="1"/>
  <c r="J9" i="6"/>
  <c r="J173" i="6" s="1"/>
  <c r="D31" i="6"/>
  <c r="D30" i="6" s="1"/>
  <c r="D175" i="6" s="1"/>
  <c r="I148" i="7"/>
  <c r="I8" i="7"/>
  <c r="I147" i="7" s="1"/>
  <c r="K174" i="6"/>
  <c r="K9" i="6"/>
  <c r="K173" i="6" s="1"/>
  <c r="G8" i="7"/>
  <c r="G147" i="7" s="1"/>
  <c r="G148" i="7"/>
  <c r="L154" i="7"/>
  <c r="L147" i="7"/>
  <c r="N154" i="7"/>
  <c r="N147" i="7"/>
  <c r="F173" i="6"/>
  <c r="F8" i="6"/>
  <c r="E174" i="6"/>
  <c r="E9" i="6"/>
  <c r="D174" i="6"/>
  <c r="J45" i="6"/>
  <c r="K45" i="6" s="1"/>
  <c r="E154" i="7" l="1"/>
  <c r="P172" i="6"/>
  <c r="Q8" i="6"/>
  <c r="Q172" i="6" s="1"/>
  <c r="P179" i="6"/>
  <c r="P173" i="6"/>
  <c r="G179" i="6"/>
  <c r="G172" i="6"/>
  <c r="H173" i="6"/>
  <c r="D9" i="6"/>
  <c r="D173" i="6" s="1"/>
  <c r="L8" i="6"/>
  <c r="L172" i="6" s="1"/>
  <c r="M172" i="6"/>
  <c r="M177" i="6"/>
  <c r="E44" i="6"/>
  <c r="E43" i="6" s="1"/>
  <c r="E42" i="6" s="1"/>
  <c r="E41" i="6" s="1"/>
  <c r="E176" i="6" s="1"/>
  <c r="D43" i="6"/>
  <c r="D42" i="6" s="1"/>
  <c r="D41" i="6" s="1"/>
  <c r="D176" i="6" s="1"/>
  <c r="N9" i="6"/>
  <c r="N173" i="6" s="1"/>
  <c r="F177" i="6"/>
  <c r="F172" i="6"/>
  <c r="E173" i="6"/>
  <c r="H177" i="6"/>
  <c r="H172" i="6"/>
  <c r="J44" i="6"/>
  <c r="Q177" i="6" l="1"/>
  <c r="E8" i="6"/>
  <c r="E172" i="6" s="1"/>
  <c r="L177" i="6"/>
  <c r="L179" i="6"/>
  <c r="D8" i="6"/>
  <c r="D172" i="6" s="1"/>
  <c r="N8" i="6"/>
  <c r="N179" i="6" s="1"/>
  <c r="K44" i="6"/>
  <c r="K43" i="6" s="1"/>
  <c r="K42" i="6" s="1"/>
  <c r="K41" i="6" s="1"/>
  <c r="J43" i="6"/>
  <c r="J42" i="6" s="1"/>
  <c r="J41" i="6" s="1"/>
  <c r="D179" i="6" l="1"/>
  <c r="N172" i="6"/>
  <c r="D177" i="6"/>
  <c r="E177" i="6"/>
  <c r="N177" i="6"/>
  <c r="J176" i="6"/>
  <c r="J8" i="6"/>
  <c r="K176" i="6"/>
  <c r="K8" i="6"/>
  <c r="K177" i="6" l="1"/>
  <c r="K172" i="6"/>
  <c r="J172" i="6"/>
  <c r="J179" i="6"/>
  <c r="J177" i="6"/>
</calcChain>
</file>

<file path=xl/comments1.xml><?xml version="1.0" encoding="utf-8"?>
<comments xmlns="http://schemas.openxmlformats.org/spreadsheetml/2006/main">
  <authors>
    <author>DD-PROGNOZ3</author>
    <author>dd-prognoz2    Отдел прогнозирования налогов и доход</author>
  </authors>
  <commentList>
    <comment ref="C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2013/2012=108,2%</t>
        </r>
      </text>
    </comment>
    <comment ref="D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2013/2012=108,2%</t>
        </r>
      </text>
    </comment>
    <comment ref="F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107,6%
</t>
        </r>
      </text>
    </comment>
    <comment ref="I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106,3%</t>
        </r>
      </text>
    </comment>
    <comment ref="M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106,3%
</t>
        </r>
      </text>
    </comment>
    <comment ref="P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106,3%
</t>
        </r>
      </text>
    </comment>
    <comment ref="D13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3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3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13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3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E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F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I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L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O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</commentList>
</comments>
</file>

<file path=xl/comments2.xml><?xml version="1.0" encoding="utf-8"?>
<comments xmlns="http://schemas.openxmlformats.org/spreadsheetml/2006/main">
  <authors>
    <author>DD-PROGNOZ3</author>
    <author>dd-prognoz2    Отдел прогнозирования налогов и доход</author>
  </authors>
  <commentList>
    <comment ref="D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E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F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H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J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L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N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D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E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F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H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J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L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N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D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E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F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H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J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L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N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D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E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F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H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J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L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N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D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E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F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H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J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L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N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</commentList>
</comments>
</file>

<file path=xl/sharedStrings.xml><?xml version="1.0" encoding="utf-8"?>
<sst xmlns="http://schemas.openxmlformats.org/spreadsheetml/2006/main" count="860" uniqueCount="466">
  <si>
    <t>Исполнено за 2008 год</t>
  </si>
  <si>
    <t>Исполнено за 2009 год</t>
  </si>
  <si>
    <t>Исполнено за 2010 год</t>
  </si>
  <si>
    <t>Исполнено за 2011 год</t>
  </si>
  <si>
    <t>Доходы бюджета - Всего</t>
  </si>
  <si>
    <t>НАЛОГОВЫЕ И НЕНАЛОГОВЫЕ ДОХОДЫ</t>
  </si>
  <si>
    <t>Дотации бюджетам субъектов Российской Федерации и муниципальных образований</t>
  </si>
  <si>
    <t>000 2 02 04020 02 0000 151</t>
  </si>
  <si>
    <t>Межбюджетные трансферты бюджетам субъектов Российской Федерации на выплату единовременного денежного поощрения при награждении орденом "Родительская слава"</t>
  </si>
  <si>
    <t>000 2 02 04021 02 0000 151</t>
  </si>
  <si>
    <t>Межбюджетные трансферты, передаваемые бюджетам субъектов Российской Федерации на выплату единовременной компенсации отдельным категориям граждан вместо получения транспортного средства</t>
  </si>
  <si>
    <t>056 2 02 04025 02 0000 151</t>
  </si>
  <si>
    <t>Межбюджетные трансферты, передаваемые бюджетам субъектов Российской Федерации на комплектование книжных фондов библиотек муниципальных образований</t>
  </si>
  <si>
    <t>092 2 02 04026 02 0000 151</t>
  </si>
  <si>
    <t>Межбюджетные трансферты, передаваемые бюджетам субъектов Российской Федерации на выплату региональной доплаты к пенсии</t>
  </si>
  <si>
    <t>000 2 02 04999 02 0000 151</t>
  </si>
  <si>
    <t xml:space="preserve">Прочие межбюджетные трансферты, передаваемые бюджетам субъектов Российской Федерации </t>
  </si>
  <si>
    <t>000 2 02 09000 02 0000 151</t>
  </si>
  <si>
    <t xml:space="preserve">Прочие безвозмездные поступления от других бюджетов бюджетной системы
</t>
  </si>
  <si>
    <t>000 2 02 09011 02 0000 151</t>
  </si>
  <si>
    <t xml:space="preserve">Прочие безвозмездные поступления в бюджеты субъектов Российской Федерации от федерального бюджета
</t>
  </si>
  <si>
    <t>000 2 02 09070 02 0000 151</t>
  </si>
  <si>
    <t xml:space="preserve">Прочие  безвозмездные  поступления  от   бюджетов  государственных внебюджетных фондов
</t>
  </si>
  <si>
    <t>000 2 02 09071 02 0000 151</t>
  </si>
  <si>
    <t xml:space="preserve">Прочие безвозмездные поступления в бюджеты субъектов Российской Федерации от бюджета Пенсионного фонда Российской Федерации
</t>
  </si>
  <si>
    <t>000 2 02 09074 02 0000 151</t>
  </si>
  <si>
    <t xml:space="preserve">Прочие  безвозмездные   поступления   в   бюджеты субъектов  Российской   Федерации   от   бюджетов территориальных фондов обязательного медицинского страхования
</t>
  </si>
  <si>
    <t>000 2 03 00000 00 0000 180</t>
  </si>
  <si>
    <t>БЕЗВОЗМЕЗДНЫЕ ПОСТУПЛЕНИЯ ОТ ГОСУДАРСТВЕННЫХ (МУНИЦИПАЛЬНЫХ) ОРГАНИЗАЦИЙ</t>
  </si>
  <si>
    <t>092 2 03 10001 02 0000 180</t>
  </si>
  <si>
    <t>Безвозмездные  поступления  в  бюджеты  субъектов Российской    Федерации    от     государственной корпорации   Фонд    содействия    реформированию жилищно-коммунального  хозяйства</t>
  </si>
  <si>
    <t>Безвозмездные  поступления  в  бюджеты  субъектов Российской    Федерации    от     государственной корпорации   Фонд    содействия    реформированию жилищно-коммунального  хозяйства  на  обеспечение мероприятий по капитальному ремонту многоквартирных домов</t>
  </si>
  <si>
    <t>Безвозмездные  поступления  в  бюджеты  субъектов Российской    Федерации    от     государственной корпорации   Фонд    содействия    реформированию жилищно-коммунального  хозяйства  на  обеспечение мероприятий по переселению граждан из  аварийного жилищного фонда</t>
  </si>
  <si>
    <t>000 2 07 00000 00 0000 180</t>
  </si>
  <si>
    <t>ПРОЧИЕ БЕЗВОЗМЕЗДНЫЕ ПОСТУПЛЕНИЯ</t>
  </si>
  <si>
    <t>092 2 07 02000 02 0000 180</t>
  </si>
  <si>
    <t xml:space="preserve">Прочие безвозмездные поступления в бюджеты субъектов Российской Федерации </t>
  </si>
  <si>
    <t>Прогноз на 2014 год (Параметры)</t>
  </si>
  <si>
    <t xml:space="preserve"> Субсидии бюджетам субъектов Российской Федерации на приобретение школьных автобусов, производимых на территории Российской Федерации, для общеобразовательных учреждений</t>
  </si>
  <si>
    <t>000 2 02 02142 02 0000 151</t>
  </si>
  <si>
    <t xml:space="preserve">000 2 02 02137 02 0000 151 </t>
  </si>
  <si>
    <t>Субсидии бюджетам субъектов Российской Федерации на капитальный ремонт и ремонт дворовых территорий многоквартирных домов, проездов к дворовым территориям многоквартирных домов административных центров субъектов Российской Федерации и административных центров муниципальных районов Московской и Ленинградской областей</t>
  </si>
  <si>
    <t>000 2 02 02128 02 0000 151</t>
  </si>
  <si>
    <t>Субсидии бюджетам субъектов Российской Федерации на закупки оборудования и расходных материалов для неонатального и аудиологического скрининга</t>
  </si>
  <si>
    <t>000 2 02 02129 02 0000 151</t>
  </si>
  <si>
    <t>Субсидии бюджетам субъектов Российской Федерации на мероприятия по пренатальной (дородовой) диагностике</t>
  </si>
  <si>
    <t>Субвенции бюджетам субъектов Российской Федерации на охрану и использование охотничьих ресурсов</t>
  </si>
  <si>
    <t>Субвенции бюджетам субъектов Российской Федерации на осуществление полномочий Российской Федерации в области охраны и использования охотничьих ресурсов по контролю, надзору, выдаче разрешений на добычу охотничьих ресурсов и заключению охотхозяйственных соглашений</t>
  </si>
  <si>
    <t>000 2 18 00000 00 0000 000</t>
  </si>
  <si>
    <t>000 2 18 02040 02 0000 151</t>
  </si>
  <si>
    <t xml:space="preserve">  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</si>
  <si>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000 2 02 02124 02 0000 151</t>
  </si>
  <si>
    <t>Субсидии бюджетам субъектов Российской Федерации на приобретение специальной лесопожарной техники и оборудования</t>
  </si>
  <si>
    <t>093 2 02 04034 02 0000 151</t>
  </si>
  <si>
    <t>000 2 19 02000 02 0000 151</t>
  </si>
  <si>
    <t>Межбюджетные трансферты, передаваемые бюджетам субъектов Российской Федерации на реализацию региональных программ модернизации здравоохранения субъектов Российской Федерации в части укрепления материально-технической базы медицинских учреждений</t>
  </si>
  <si>
    <t>Прогноз на 2015 год (Параметры)</t>
  </si>
  <si>
    <t>Прогноз на 2016 год (Параметры)</t>
  </si>
  <si>
    <t xml:space="preserve">Субсидии бюджетам  субъектов  Российской Федерации на  государственную  поддержку внедрения комплексных  мер  модернизации образования </t>
  </si>
  <si>
    <t>000 2 02 02127 02 0000 151</t>
  </si>
  <si>
    <t>000 2 02 02132 02 0000 151</t>
  </si>
  <si>
    <t>000 2 02 02141 02 0000 151</t>
  </si>
  <si>
    <t>000 2 02 02145 02 0000 151</t>
  </si>
  <si>
    <t>000 2 02 03077 02 0000 151</t>
  </si>
  <si>
    <t xml:space="preserve">Субсидии бюджетам субъектов Российской Федерации на 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
</t>
  </si>
  <si>
    <t>Субсидии бюджетам на реализацию федеральных целевых программ</t>
  </si>
  <si>
    <t xml:space="preserve">Субсидии бюджетам субъектов Российской Федерации на оказание высокотехнологичной медицинской помощи гражданам Российской Федерации
</t>
  </si>
  <si>
    <t>Субсидии бюджетам субъектов Российской Федерации на финансовое обеспечение закупок диагностических средств и антивирусных препаратов для профилактики, выявления, мониторинга лечения и лечения лиц, инфицированных вирусами иммунодефицита человека и гепатитов B и C</t>
  </si>
  <si>
    <t xml:space="preserve">Субсидии бюджетам субъектов Российской Федерации на приобретение оборудования для быстровозводимых физкультурно-оздоровительных комплексов
</t>
  </si>
  <si>
    <t xml:space="preserve">Субсидии бюджетам субъектов Российской Федерации на реализацию комплексных программ поддержки развития дошкольных образовательных учреждений в субъектах Российской Федерации
</t>
  </si>
  <si>
    <t>Субсидия на модернизацию региональной системы общего образования</t>
  </si>
  <si>
    <t>Субвенции бюджетам субъектов  Российской Федерации на приобретение жилья  гражданами, уволенными с военной  службы  (службы), и приравненными к ним лицами</t>
  </si>
  <si>
    <t>Код дохода по КД</t>
  </si>
  <si>
    <t xml:space="preserve"> Наименование показателя</t>
  </si>
  <si>
    <t>Прогноз на 2013 год (Параметры)</t>
  </si>
  <si>
    <t>Госбюджет РС(Я)</t>
  </si>
  <si>
    <t>А</t>
  </si>
  <si>
    <t>Б</t>
  </si>
  <si>
    <t>000 8 50 00000 00 0000 000</t>
  </si>
  <si>
    <t>Итого доходов</t>
  </si>
  <si>
    <t>000 1 00 00000 00 0000 000</t>
  </si>
  <si>
    <t>ДОХОДЫ</t>
  </si>
  <si>
    <t>в том числе дополнительные налоговые поступления от ОАО "Транснефть":</t>
  </si>
  <si>
    <t>НАЛОГОВЫЕ ДОХОДЫ</t>
  </si>
  <si>
    <t>000 1 01 00000 00 0000 000</t>
  </si>
  <si>
    <t>НАЛОГИ НА ПРИБЫЛЬ, ДОХОДЫ</t>
  </si>
  <si>
    <t>Налог на прибыль организаций</t>
  </si>
  <si>
    <t>Налог на доходы физических лиц</t>
  </si>
  <si>
    <t>000 1 03 00000 00 0000 000</t>
  </si>
  <si>
    <t>НАЛОГИ НА ТОВАРЫ (РАБОТЫ, УСЛУГИ), РЕАЛИЗУЕМЫЕ НА ТЕРРИТОРИИ РФ</t>
  </si>
  <si>
    <t>000 1 03 02000 01 0000 110</t>
  </si>
  <si>
    <t>Акцизы по подакцизным товарам (продукции), производимым на территории РФ</t>
  </si>
  <si>
    <t>СПРАВОЧНО</t>
  </si>
  <si>
    <t>спирт, алкогольная продукция, пиво</t>
  </si>
  <si>
    <t>бензин автомобильный, дизельное топливо, масла</t>
  </si>
  <si>
    <t>000 1 06 00000 00 0000 000</t>
  </si>
  <si>
    <t>НАЛОГИ НА ИМУЩЕСТВО</t>
  </si>
  <si>
    <t>000 1 06 02000 02 0000 110</t>
  </si>
  <si>
    <t>Налог на имущество организаций</t>
  </si>
  <si>
    <t>000 1 06 04000 02 0000 110</t>
  </si>
  <si>
    <t>Транспортный налог</t>
  </si>
  <si>
    <t>000 1 07 00000 00 0000 000</t>
  </si>
  <si>
    <t>НАЛОГИ, СБОРЫ И РЕГУЛЯРНЫЕ ПЛАТЕЖИ ЗА ПОЛЬЗОВАНИЕ ПРИРОДНЫМИ РЕСУРСАМИ</t>
  </si>
  <si>
    <t>000 1 07 01000 01 0000 110</t>
  </si>
  <si>
    <t>Налог на добычу полезных ископаемых</t>
  </si>
  <si>
    <t>000 1 07 01030 01 0000 110</t>
  </si>
  <si>
    <t>Налог на добычу прочих полезных ископаемых</t>
  </si>
  <si>
    <t>000 1 07 01050 01 0000 110</t>
  </si>
  <si>
    <t>Налог на добычу полезных ископаемых в виде природных алмазов</t>
  </si>
  <si>
    <t>000 1 07 04000 01 0000 110</t>
  </si>
  <si>
    <t>Сборы за пользование объектами животного мира и за пользование объектами водных биологических ресурсов</t>
  </si>
  <si>
    <t>000 1 08 00000 00 0000 000</t>
  </si>
  <si>
    <t>ГОСУДАРСТВЕННАЯ ПОШЛИНА, СБОРЫ</t>
  </si>
  <si>
    <t>000 1 09 00000 00 0000 000</t>
  </si>
  <si>
    <t>ЗАДОЛЖЕННОСТЬ И ПЕРЕРАСЧЕТЫ ПО ОТМЕНЕННЫМ НАЛОГАМ, СБОРАМ И ИНЫМ ОБЯЗАТЕЛЬНЫМ ПЛАТЕЖАМ</t>
  </si>
  <si>
    <t>НЕНАЛОГОВЫЕ ДОХОДЫ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</si>
  <si>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</si>
  <si>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</si>
  <si>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</si>
  <si>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</si>
  <si>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000 1 11 03000 00 0000 120</t>
  </si>
  <si>
    <t>Проценты, полученные от предоставления бюджетных кредитов внутри страны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</si>
  <si>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</si>
  <si>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</si>
  <si>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</si>
  <si>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</si>
  <si>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Субсидии</t>
  </si>
  <si>
    <t>Субвенции</t>
  </si>
  <si>
    <t>Субсидии, субвенции и иные межбюджетные трансферты</t>
  </si>
  <si>
    <t>000 1 12 00000 00 0000 000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</si>
  <si>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</si>
  <si>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</si>
  <si>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</si>
  <si>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>000 1 13 00000 00 0000 000</t>
  </si>
  <si>
    <t>ДОХОДЫ ОТ ОКАЗАНИЯ ПЛАТНЫХ УСЛУГ И КОМПЕНСАЦИИ ЗАТРАТ ГОСУДАРСТВА</t>
  </si>
  <si>
    <t>000 1 14 00000 00 0000 000</t>
  </si>
  <si>
    <t>ДОХОДЫ ОТ ПРОДАЖИ МАТЕРИАЛЬНЫХ И НЕМАТЕРИАЛЬНЫХ АКТИВОВ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</si>
  <si>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</si>
  <si>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</si>
  <si>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</si>
  <si>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</si>
  <si>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</si>
  <si>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</si>
  <si>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</si>
  <si>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</si>
  <si>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</si>
  <si>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РФ</t>
  </si>
  <si>
    <t>000 2 02 01000 00 0000 151</t>
  </si>
  <si>
    <t>Дотации от других бюджетов бюджетной системы РФ</t>
  </si>
  <si>
    <t>000 2 02 01001 02 0000 151</t>
  </si>
  <si>
    <t>Дотации бюджетам субъектов РФ на выравнивание уровня бюджетной обеспеченности</t>
  </si>
  <si>
    <t>000 2 02 01003 02 0000 151</t>
  </si>
  <si>
    <t>Дотации бюджетам на поддержку мер по обеспечнности сбалансированности бюджета</t>
  </si>
  <si>
    <t>000 2 02 02000 00 0000 151</t>
  </si>
  <si>
    <t>Субсидии бюджетам субъектов Российской Федерации и муниципальных образований (межбюджетные субсидии)</t>
  </si>
  <si>
    <t>000 2 02 02001 02 0000 151</t>
  </si>
  <si>
    <t>000 2 02 02004 02 0000 151</t>
  </si>
  <si>
    <t>Субсидии бюджетам субъектов Российской Федерации  на развитие социальной и инженерной инфраструктуры субъектов Российской Федерации и муниципальных образований</t>
  </si>
  <si>
    <t>000 2 02 02005 02 0000 151</t>
  </si>
  <si>
    <t>Субсидии бюджетам субъектов Российской Федерации на оздоровление детей</t>
  </si>
  <si>
    <t>000 2 02 02006 02 0000 151</t>
  </si>
  <si>
    <t>Субсидии бюджетам субъектов Российской Федерации на обеспечение мер социальной поддержки реабилитированных лиц и лиц, признанных пострадавшими от политических репрессий</t>
  </si>
  <si>
    <t>000 2 02 02007 02 0000 151</t>
  </si>
  <si>
    <t xml:space="preserve">Субсидии бюджетам субъектов Российской  Федерации на предоставление гражданам  субсидий  на  оплату жилого помещения и коммунальных услуг
</t>
  </si>
  <si>
    <t>000 2 02 02008 02 0000 151</t>
  </si>
  <si>
    <t>Субсидии бюджетам субъектов Российской  Федерации на обеспечение жильем молодых семей</t>
  </si>
  <si>
    <t>000 2 02 02009 02 0000 151</t>
  </si>
  <si>
    <t>Субсидии бюджетам субъектов Российской Федерации на гоударственную поддержку малого и среднего предпринимательства, включая крестьянские (фермерские) хозяйства</t>
  </si>
  <si>
    <t>000 2 02 02012 02 0000 151</t>
  </si>
  <si>
    <t xml:space="preserve">Субсидии бюджетам субъектов Российской  Федерации на поддержку элитного семеноводства
</t>
  </si>
  <si>
    <t>000 2 02 02013 02 0000 151</t>
  </si>
  <si>
    <t>Субсидии бюджетам субъектов Российской  Федерации на   поддержку   завоза   семян  для  выращивания кормовых культур в  районах  Крайнего Севера и приравненных к ним местностях, включая производство продукции растениеводства на низкопродуктивных пашнях</t>
  </si>
  <si>
    <t>000 2 02 02017 02 0000 151</t>
  </si>
  <si>
    <t>Субсидии бюджетам субъектов Российской Федерации на компенсацию части затрат по страхованию урожая сельскохозяйственных культур, урожая многолетних насаждений и посадок многолетних насаждений</t>
  </si>
  <si>
    <t>000 2 02 02021 02 0000 151</t>
  </si>
  <si>
    <t>Субсидии бюджетам субъектов Российской Федерации на осуществление капитального ремонта гидротехнических сооружений, находящихся в собственности субъектов Российской Федерации, и бесхозяйных гидротехнических сооружений</t>
  </si>
  <si>
    <t>000 2 02 02022 02 0000 151</t>
  </si>
  <si>
    <t>Субсидии бюджетам субъектов Российской Федерации на внедрение инновационных образовательных программ</t>
  </si>
  <si>
    <t>000 2 02 02024 02 0000 151</t>
  </si>
  <si>
    <t>Субсидии бюджетам субъектов Российской Федерации на денежные выплаты медицинскому персоналу фельдшерско-акушерских пунктов, врачам, фельдшерам и медицинским сестрам скорой медицинской помощи</t>
  </si>
  <si>
    <t>000 2 02 02027 02 0000 151</t>
  </si>
  <si>
    <t xml:space="preserve">Субсидии бюджетам субъектов Российской  Федерации на возмещение сельскохозяйственным товаропроизводителям (кроме личных подсобных хозяйств и сельскохозяйственных потребительских кооперативов), организациям агропромышленного комплекса независимо от их организационно-правовых форм, крестьянским (фермерским) хозяйствам и организациям потребительской кооперации части затрат на уплату процентов по кредитам,  полученным  в  российских кредитных организациях, и  займам,  полученным  в сельскохозяйственных  кредитных   потребительских кооперативах  в 2007 - 2010 годах  на  срок  до 1 года
</t>
  </si>
  <si>
    <t>000 2 02 02029 02 0000 151</t>
  </si>
  <si>
    <t>Субсидии бюджетам субъектов Российской Федерации на развитие консультационной помощи</t>
  </si>
  <si>
    <t>000 2 02 02032 02 0000 151</t>
  </si>
  <si>
    <t xml:space="preserve"> Субсидии бюджетам субъектов Российской  Федерации на содержание ребенка в семье опекуна и приемной семье, а также на оплату труда приемному родителю</t>
  </si>
  <si>
    <t>000 2 02 02033 02 0000 151</t>
  </si>
  <si>
    <t xml:space="preserve">Субсидии бюджетам субъектов Российской Федерации на  компенсацию части родительской платы за содержание ребенка в    государственных и муниципальных образовательных учреждениях, реализующих основную общеобразовательную программу дошкольного образования
</t>
  </si>
  <si>
    <t>000 2 02 02036 02 0000 151</t>
  </si>
  <si>
    <t xml:space="preserve">Субсидии бюджетам на обеспечение  жильем  молодых семей  и  молодых специалистов, проживающих и работающих в сельской местности
</t>
  </si>
  <si>
    <t>000 2 02 02037 02 0000 151</t>
  </si>
  <si>
    <t>Субсидии бюджетам субъектов Российской Федерации на ежемесячное денежное вознаграждение за классное руководство</t>
  </si>
  <si>
    <t>000 2 02 02038 02 0000 151</t>
  </si>
  <si>
    <t xml:space="preserve">Субсидии бюджетам субъектов Российской Федерации на поддержку северного оленеводства и табунного коневодства
</t>
  </si>
  <si>
    <t>000 2 02 02039 02 0000 151</t>
  </si>
  <si>
    <t xml:space="preserve">Субсидии бюджетам субъектов Российской  Федерации на поддержку племенного животноводства
</t>
  </si>
  <si>
    <t>000 2 02 02040 02 0000 151</t>
  </si>
  <si>
    <t>Субсидии бюджетам субъектов Российской  Федерации на возмещение части затрат  на  уплату  процентов организациям,  осуществляющим промышленное рыбоводство,  независимо от их организационно-правовых  форм  по  инвестиционным кредитам,  полученным   в  российских кредитных организациях в 2007 - 2010 годах на  приобретение племенного материала рыб, техники и  оборудования для промышленного рыбоводства  на срок до пяти лет, на строительство, реконструкцию и модернизацию комплексов (ферм) по осуществлению промышленного рыбоводства на срок до восьми лет</t>
  </si>
  <si>
    <t>000 2 02 02116 02 0000 151</t>
  </si>
  <si>
    <t>Субсидии бюджетам субъектов Российской Федерации на капитальный ремонт и ремонт автомобильных дорог общего пользования административных центров субъектов Российской Федерации</t>
  </si>
  <si>
    <t>000 2 02 02042 02 0000 151</t>
  </si>
  <si>
    <t>Субсидии бюджетам субъектов Российской Федерации на государственную поддержку внедрения комплексных мер модернизации образования</t>
  </si>
  <si>
    <t>000 2 02 02045 02 0000 151</t>
  </si>
  <si>
    <t>Субсидии бюджетам субъектов Российской Федерации на обеспечение мер социальной поддержки ветеранов труда и тружеников тыла</t>
  </si>
  <si>
    <t>000 2 02 02047 02 0000 151</t>
  </si>
  <si>
    <t>Субсидии бюджетам субъектов Российской  Федерации на обеспечение  жилыми  помещениями  детей-сирот, детей,  оставшихся  без  попечения  родителей,  а также детей,находящихся под опекой (попечительством),не имеющих закрепленного жилого помещения</t>
  </si>
  <si>
    <t>000 2 02 02051 02 0000 151</t>
  </si>
  <si>
    <t>Субсидии бюджетам субъектов Российской Федерации на реализацию федеральных целевых программ</t>
  </si>
  <si>
    <t>000 2 02 02054 02 0000 151</t>
  </si>
  <si>
    <t>Субсидии бюджетам субъектов Российской  Федерации на   оказание   высокотехнологичной   медицинской помощи гражданам Российской Федерации</t>
  </si>
  <si>
    <t>000 2 02 02064 02 0000 151</t>
  </si>
  <si>
    <t>Субсидии бюджетам субъектов Российской  Федерации на возмещение сельскохозяйственным товаропроизводителям,организациям                            агропромышленного комплекса независимо от их организационно-правовых форм и крестьянским (фермерским) хозяйствам, сельскохозяйственным потребительским кооперативам части затрат на уплату процентов по инвестиционным кредитам,                     полученным в российских кредитных организациях, и займам, полученным в сельскохозяйственных кредитных потребительских    кооперативах в 2004 - 2010 годах на срок от 2 до 10 лет</t>
  </si>
  <si>
    <t>000 2 02 02065 02 0000 151</t>
  </si>
  <si>
    <t>Субсидии бюджетам субъектов Российской  Федерации на возмещение гражданам, ведущим личное подсобное хозяйство,     сельскохозяйственным потребительским кооперативам, крестьянским (фермерским) хозяйствам части  затрат на уплату                               процентов по кредитам,  полученным в российских кредитных организациях, и займам, полученным в сельскохозяйственных кредитных  потребительских кооперативах в 2005 - 2010 годах на срок до 8 лет</t>
  </si>
  <si>
    <t>000 2 02 02067 02 0000 151</t>
  </si>
  <si>
    <t>Субсидии бюджетам субъектов Российской Федерации на поощрение лучших учителей</t>
  </si>
  <si>
    <t>000 2 02 02068 02 0000 151</t>
  </si>
  <si>
    <t>Субсидии бюджетам субъектов Российской Федерации на комплектование книжных фондов библиотек муниципальных образований</t>
  </si>
  <si>
    <t>000 2 02 02074 02 0000 151</t>
  </si>
  <si>
    <t>Субсидии бюджетам субъектов Российской Федерации на совершенствование организации питания учащихся в образовательных учреждениях</t>
  </si>
  <si>
    <t>000 2 02 02077 02 0000 151</t>
  </si>
  <si>
    <t>Субсидии бюджетам субъектов Российской  Федерации на бюджетные инвестиции  в  объекты  капитального строительства государственной собственности субъектов Российской Федерации (объекты капитального строительства собственности муниципальных образований)</t>
  </si>
  <si>
    <t>000 2 02 02078 02 0000 151</t>
  </si>
  <si>
    <t>Субсидии бюджетам на бюджетные инвестиции для модернизации объектов коммунальной инфраструктуры</t>
  </si>
  <si>
    <t>000 2 02 02079 02 0000 151</t>
  </si>
  <si>
    <t>Субсидии бюджетам субъектов Российской  Федерации на  переселение  граждан  из   жилищного   фонда признанного непригодным для проживания,  и  (или) жилищного фонда с высоким уровнем  износа  (более 70 процентов)</t>
  </si>
  <si>
    <t>000 2 02 02082 02 0000 151</t>
  </si>
  <si>
    <t xml:space="preserve">Субсидии бюджетам субъектов Российской  Федерации на компенсацию части  затрат на приобретение средств химизации
</t>
  </si>
  <si>
    <t>000 2 02 02085 02 0000 151</t>
  </si>
  <si>
    <t xml:space="preserve">Субсидии бюджетам субъектов Российской  Федерации на  осуществление  мероприятий по обеспечению жильем граждан Российской Федерации,  проживающих в сельской местности
</t>
  </si>
  <si>
    <t>000 2 02 02086 02 0000 151</t>
  </si>
  <si>
    <t>Субсидии бюджетам субъектов Российской Федерации из местных бюджетов для формирования региональных фондов финансовой поддержки поселений и региональных фондов финансовой поддержки муниципальных районов (городских округов)</t>
  </si>
  <si>
    <t>000 2 02 02094 02 0000 151</t>
  </si>
  <si>
    <t>Субсидии бюджетам субъектов Российской Федерации на закупку оборудования для    учреждений здравоохранения субъектов Российской Федерации и муниципальных образований в целях  реализации мероприятий, направленных на  совершенствование оказания медицинской     помощи больным с сосудистыми заболеваниями</t>
  </si>
  <si>
    <t>000 2 02 02095 02 0000 151</t>
  </si>
  <si>
    <t>Субсидии бюджетам субъектов Российской  Федерации на осуществление организационных мероприятий по обеспечению граждан лекарственными средствами,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</si>
  <si>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000 2 02 02096 02 0000 151</t>
  </si>
  <si>
    <t xml:space="preserve">Субсидии бюджетам субъектов Российской  Федерации 
</t>
  </si>
  <si>
    <t>000 2 02 02097 02 0000 151</t>
  </si>
  <si>
    <t>Субсидии бюджетам субъектов Российской Федерации на реализацию мероприятий по финансовому обеспечению оказания дополнительной медицинской помощи, оказываемой врачами-терапевтами участковыми, врачами-педиатрами участковыми, врачами общей практики (семейными врачами), медицинскими сестрами участковыми врачей-терапевтов участковых, врачей-педиатров участковых, медицинскими сестрами врачей общей практики (семейных врачей)</t>
  </si>
  <si>
    <t>000 2 02 02098 02 0000 151</t>
  </si>
  <si>
    <t>Субсидии бюджетам субъектов Российской Федерации на поддержку экономически значимых региональных программ</t>
  </si>
  <si>
    <t>000 2 02 02100 02 0000 151</t>
  </si>
  <si>
    <t>Субсидии бюджетам на поддержку экономического и социального развития коренных малочисленных народов Севера, Сибири и Дальнего Востока</t>
  </si>
  <si>
    <t>000 2 02 02101 02 0000 151</t>
  </si>
  <si>
    <t>Субсидии бюджетам субъектов Российской  Федерации на реализацию дополнительных мероприятий, направленных на снижение напряженности на рынке труда субъектов Российской Федерации</t>
  </si>
  <si>
    <t>000 2 02 02102 02 0000 151</t>
  </si>
  <si>
    <t>Субсидии бюджетам на закупку автотранспортных средств и коммунальной техники</t>
  </si>
  <si>
    <t>000 2 02 02103 02 0000 151</t>
  </si>
  <si>
    <t>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</t>
  </si>
  <si>
    <t>000 2 02 02104 02 0000 151</t>
  </si>
  <si>
    <t xml:space="preserve">  Субсидии бюджетам субъектов Российской Федерации на организацию дистанционного обучения инвалидов</t>
  </si>
  <si>
    <t>000 2 02 02105 02 0000 151</t>
  </si>
  <si>
    <t>Субсидии бюджетам субъектов Российской Федерации на проведение противоаварийных мероприятий в зданиях государственных и муниципальных общеобразовательных учреждений</t>
  </si>
  <si>
    <t>000 2 02 02110 02 0000 151</t>
  </si>
  <si>
    <t>Субсидии бюджетам субъектов Российской Федерации на закупку оборудования для учреждений здравоохранения субъектов Российской Федерации и учреждений здравоохранения муниципальных образований, в целях реализации мероприятий, направленных на формирования здорового образа жизни, включая сокращение потребления алкоголя и табака</t>
  </si>
  <si>
    <t>000 2 02 02999 00 0000 151</t>
  </si>
  <si>
    <t xml:space="preserve">  Прочие субсидии</t>
  </si>
  <si>
    <t>000 2 02 03000 00 0000 151</t>
  </si>
  <si>
    <t>Субвенции бюджетам субъектов РФ и муниципальных образований</t>
  </si>
  <si>
    <t>000 2 02 03001 02 0000 151</t>
  </si>
  <si>
    <t>Субвенции бюджетам субъектов Российской Федерации на оплату жилищно-коммунальных услуг отдельным категориям граждан</t>
  </si>
  <si>
    <t>000 2 02 03002 02 0000 151</t>
  </si>
  <si>
    <t>Субвенции бюджетам на осуществление полномочий по подготовке проведения статистических переписей</t>
  </si>
  <si>
    <t>000 2 02 03003 02 0000 151</t>
  </si>
  <si>
    <t>Субвенции бюджетам субъектов Российской Федерации на государственную регистрацию актов гражданского состояния</t>
  </si>
  <si>
    <t>000 2 02 03004 02 0000 151</t>
  </si>
  <si>
    <t>Субвенции бюджетам субъектов Российской Федерации на обеспечение мер социальной поддержки для лиц, награжденных знаком "Почетный донор СССР", "Почетный донор России"</t>
  </si>
  <si>
    <t>000 2 02 03005 02 0000 151</t>
  </si>
  <si>
    <t>Субвенции бюджетам субъектов Российской Федерации на организацию, регулирование и охрану водных биологических ресурсов</t>
  </si>
  <si>
    <t>000 2 02 03006 02 0000 151</t>
  </si>
  <si>
    <t>000 2 02 03007 02 0000 151</t>
  </si>
  <si>
    <t>Субвенции бюджетам субъектов Российской Федерации на составление (изменение и дополнение) списков кандидатов в присяжные заседатели федеральных судов общей юрисдикции в Российской Федерации</t>
  </si>
  <si>
    <t>000 2 02 03010 02 0000 151</t>
  </si>
  <si>
    <t>Субвенции бюджетам субъектов Российской Федерации на перевозку несовершеннолетних, самовольно ушедших из семей, детских домов, школ-интернатов, специальных учебно-воспитательных и иных детских учреждений</t>
  </si>
  <si>
    <t>000 2 02 03011 02 0000 151</t>
  </si>
  <si>
    <t>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</si>
  <si>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000 2 02 03012 02 0000 151</t>
  </si>
  <si>
    <t>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</si>
  <si>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000 2 02 03015 02 0000 151</t>
  </si>
  <si>
    <t>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</si>
  <si>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>000 1 13 01992 02 0000 130</t>
  </si>
  <si>
    <t>000 1 13 02992 02 0000 130</t>
  </si>
  <si>
    <t>000 2 02 03018 02 0000 151</t>
  </si>
  <si>
    <t>Субвенции бюджетам субъектов Российской Федерации на осуществление отдельных полномочий в области лесных отношений</t>
  </si>
  <si>
    <t>000 2 02 03019 02 0000 151</t>
  </si>
  <si>
    <t>Субвенции бюджетам субъектов Российской Федерации на осуществление отдельных полномочий в области водных отношений</t>
  </si>
  <si>
    <t>000 2 02 03020 02 0000 151</t>
  </si>
  <si>
    <t>Субвенции бюджетам субъектов Российской Федерации на выплату единовременного пособия при всех формах устройства детей, лишенных родительского попечения, в семью</t>
  </si>
  <si>
    <t>000 2 02 03025 02 0000 151</t>
  </si>
  <si>
    <t>Субвенции бюджетам субъектов Российской Федерации на осуществление полномочий Российской Федерации в области содействия занятости населения, включая расходы по осуществлению этих полномочий</t>
  </si>
  <si>
    <t>000 2 02 03030 02 0000 151</t>
  </si>
  <si>
    <t>Субвенции бюджетам субъектов Российской Федерации на осуществление полномочий по обеспечению жильем инвалидов войны и участников боевых действий, участников Великой Отечественной войны, ветеранов  боевых  действий, военнослужащих, проходивших военную службу в период Великой Отечественной войны, граждан, награжденных знаком «Жителю блокадного Ленинграда», лиц,  работавших на военных объектах в период Великой Отечественной войны, семей погибших, умерших инвалидов войны – участников Великой Отечественной войны, инвалидов и семей, имеющих детей – инвалидов на 2008 год</t>
  </si>
  <si>
    <t>000 2 02 03031 02 0000 151</t>
  </si>
  <si>
    <t xml:space="preserve">Субвенции бюджетам субъектов Российской Федерации на охрану и использование объектов животного мира (за исключением отнесенных к объектам охоты, а также водных биологических ресурсов) </t>
  </si>
  <si>
    <t>000 2 02 03032 02 0000 151</t>
  </si>
  <si>
    <t>000 2 02 03053 02 0000 151</t>
  </si>
  <si>
    <t>Субвенции бюджетам субъектов Российской Федерации на выплату единовременного пособия беременной жене военнослужащего, проходящего военную службу по призыву и ежемесячного пособия на ребенка военнослужащего, проходящего военную службу по призыву</t>
  </si>
  <si>
    <t>000 2 02 03054 02 0000 151</t>
  </si>
  <si>
    <t>Субвенции бюджетам субъектов Российской Федерации  на  осуществление                               переданных полномочий Российской Федерации в области охраны здоровья     граждан</t>
  </si>
  <si>
    <t>000 2 02 03060 02 0000 151</t>
  </si>
  <si>
    <t xml:space="preserve">Субвенций бюджетам субъектов Российской Федерации на осуществление полномочий Российской Федерации по контролю качества образования, лицензированию и государственной аккредитации образовательных учреждений, надзору и контролю за соблюдением законодательства в области образования </t>
  </si>
  <si>
    <t>000 2 02 03061 02 0000 151</t>
  </si>
  <si>
    <t xml:space="preserve">Субвенции бюджетам субъектов Российской Федерации на осуществление переданных полномочий Российской Федерации 
по оформлению и ведению спортивных паспортов
</t>
  </si>
  <si>
    <t>000 2 02 03068 02 0000 151</t>
  </si>
  <si>
    <t>Субвенции бюджетам субъектов Российской Федерации на оказание отдельным категориям граждан государственной социальной помощи по обеспечению лекарственными средствами, изделиями медицинского назначения, а также специализированными продуктами лечебного питания для детей-инвалидов</t>
  </si>
  <si>
    <t>000 2 02 03069 02 0000 151</t>
  </si>
  <si>
    <t>Субвенции бюджетам на обеспечение жильем отдельных категорий граждан, установленных Федеральным законом от 12 января 1995 года N 5-ФЗ "О ветеранах"</t>
  </si>
  <si>
    <t>000 2 02 03070 02 0000 151</t>
  </si>
  <si>
    <t>Субвенции бюджетам на обеспечение жильем отдельных категорий граждан, установленных Федеральными законами от 12 января 1995 года N 5-ФЗ "О ветеранах" и от 24 ноября 1995 года N 181-ФЗ "О социальной защите инвалидов в Российской Федерации"</t>
  </si>
  <si>
    <t>000 2 02 03071 02 0000 151</t>
  </si>
  <si>
    <t xml:space="preserve">Субвенции бюджетам субъектов Российской Федерации на осуществление переданных полномочий Российской Федерации по государственной охране объектов культурного наследия федерального значения </t>
  </si>
  <si>
    <t>000 2 02 04000 00 0000 151</t>
  </si>
  <si>
    <t>Иные межбюджетные трансферты</t>
  </si>
  <si>
    <t>000 2 02 04001 02 0000 151</t>
  </si>
  <si>
    <t>Межбюджетные трансферты, передаваемые бюджетам на содержание депутатов Государственной  Думы  и  их помощников</t>
  </si>
  <si>
    <t>000 2 02 04002 02 0000 151</t>
  </si>
  <si>
    <t>Межбюджетные  трансферты,  передаваемые  бюджетам субъектов Российской Федерации на содержание членов Совета Федерации и их помощников</t>
  </si>
  <si>
    <t>000 2 02 04003 02 0000 151</t>
  </si>
  <si>
    <t>Средства федерального бюджета, передаваемые бюджетам субъектов Российской Федерации на денежное довольствие и социальные выплаты сотрудникам, и заработную плату работников территориальных подразделений Государственной противопожарной службы, содержащихся за счет средств субъектов Российской Федерации, за исключением подразделений, созданных в субъектах Российской Федерации в соответствии со статьей 5 Федерального закона от 21 декабря 1994 года № 69-ФЗ "О пожарной безопасности"</t>
  </si>
  <si>
    <t>000 2 02 04005 02 0000 151</t>
  </si>
  <si>
    <t>Межбюджетные трансферты, передаваемые бюджетам субъектов Российской Федерации на обеспечение равного с Министерством внутренних дел Российской Федерации повышения денежного довольствия сотрудникам и заработной платы работникам подразделений милиции общественной безопасности и социальных выплат</t>
  </si>
  <si>
    <t>000 2 02 04006 02 0000 151</t>
  </si>
  <si>
    <t>Межбюджетные трансферты, передаваемые бюджетам субъектов Российской Федерации на обеспечение равной доступности услуг общественного транспорта на территории соответствующего субъекта Российской Федерации для отдельных категорий граждан, оказание мер социальной поддержки которым относится к ведению Российской Федерации и субъектов Российской Федерации</t>
  </si>
  <si>
    <t>000 2 02 04012 02 0000 151</t>
  </si>
  <si>
    <t>Межбюджетные трансферты, передаваемые бюджетам субъектов Российской Федерации для компенсации дополнительных расходов, возникших в результате решений, принятых органами власти другого уровня" классификации доходов бюджетов.</t>
  </si>
  <si>
    <t>000 2 02 04013 02 0000 151</t>
  </si>
  <si>
    <t>Межбюджетные трансферты, передаваемые бюджетам субъектов Российской Федерации на ликвидацию межтерриториального перекрестного субсидирования в электроэнергетике</t>
  </si>
  <si>
    <t>000 2 02 04017 02 0000 151</t>
  </si>
  <si>
    <t>Межбюджетные трансферты, передаваемые бюджетам субъектов Российской Федерации на осуществление отдельных полномочий в области лекарственного обеспечения</t>
  </si>
  <si>
    <t>Субсидии бюджетам субъектов Российской Федерации на реализацию программ поддержки социально ориентированных некоммерческих организаций</t>
  </si>
  <si>
    <t>000 2 02 02019 02 0000 151</t>
  </si>
  <si>
    <t>000 2 02 02118 02 0000 151</t>
  </si>
  <si>
    <t>Субсидии бюджетам субъектов Российской Федерации на 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 и оказанием адресной социальной помощи неработающим пенсионерам</t>
  </si>
  <si>
    <t>000 2 02 02133 02 0000 151</t>
  </si>
  <si>
    <t>Субсидии бюджетам субъектов Российской Федерации на оказание адресной финансовой поддержки спортивным организациям, осуществляющим подготовку спортивного резерва для сборных команд Российской Федерации</t>
  </si>
  <si>
    <t>000 2 02 02150 02 0000 151</t>
  </si>
  <si>
    <t>Субсидии бюджетам субъектов Российской Федерации на реализацию программы энергосбережения и повышения энергетической эффективности на период до 2020 года</t>
  </si>
  <si>
    <t>Налог на добычу полезных ископаемых в виде угля</t>
  </si>
  <si>
    <t>054 2 02 02126 02 0000 151</t>
  </si>
  <si>
    <t>Субсидии бюджетам субъектов Российской Федерации на мероприятия, направленные на обследование населения с целью выявления тубуркулеза, лечения больных тубуркулезом, профилактические мероприятия</t>
  </si>
  <si>
    <t>000 2 02 02149 02 0000 151</t>
  </si>
  <si>
    <t>Субсидии бюджетам субъектов Российской Федерации на поддержку экономических региональных программ, осуществляемых вне рамок Государственной программы развития сельского хозяйства и регулирования рынков сельскохозяйственной продукции, сырья и продовольствия на 2008-2012 годы</t>
  </si>
  <si>
    <t>000 2 02 02152 02 0000 151</t>
  </si>
  <si>
    <t>Субсидии бюджетам субъектов Российской Федерации на возмещение части затрат в связи с предоставлением учителям общеобразовательных учреждений ипотечного кредита</t>
  </si>
  <si>
    <t>Безвозмездные поступления в бюджеты субъектов Российской Федерации от государственной корпорации Фонд содействия реформированию жилищно-коммунального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</si>
  <si>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000 2 04 02099 02 0000 180</t>
  </si>
  <si>
    <t>132 2 03 02030 02 0000 180</t>
  </si>
  <si>
    <t>092 2 03 02040 02 0000 180</t>
  </si>
  <si>
    <t>133 2 03 02060 02 0000 180</t>
  </si>
  <si>
    <t>000 1 01 01010 00 0000 110</t>
  </si>
  <si>
    <t>000 1 01 02000 01 0000 110</t>
  </si>
  <si>
    <t>092 2 03 10001 02 0001 180</t>
  </si>
  <si>
    <t>092 2 03 10001 02 0002 180</t>
  </si>
  <si>
    <t>93 2 03 10001 02 0003 180</t>
  </si>
  <si>
    <t>Безвозмездные поступления в бюджеты субъектов Российской Федерации от государственной корпорации Фонд содействия реформированию жилищно-коммунального хозяйства на обеспечение мероприятий по переселению граждан из аварийного жилищного фонда с учетом необходимости стимулирования рынка жилья</t>
  </si>
  <si>
    <t>2013 год</t>
  </si>
  <si>
    <t>по среднесрочному финансовому плану</t>
  </si>
  <si>
    <t xml:space="preserve">к параметрам </t>
  </si>
  <si>
    <t>отклонение</t>
  </si>
  <si>
    <t>000 1 07 01060 01 0000 110</t>
  </si>
  <si>
    <t>2014 год</t>
  </si>
  <si>
    <t>2015 год</t>
  </si>
  <si>
    <t>ДОРОЖНЫЙ ФОНД</t>
  </si>
  <si>
    <t>Прогноз на 2017 год (Параметры)</t>
  </si>
  <si>
    <t>Параметры доходной части Государственного бюджета Республики Саха (Якутия) на 2013-2017 годы (в тыс.руб.)</t>
  </si>
  <si>
    <t>Параметры доходной части консолидированного бюджета Республики Саха (Якутия) на 2013-2017 годы (в тыс.руб.)</t>
  </si>
  <si>
    <t>Факт 2011 год</t>
  </si>
  <si>
    <t>Первоначальный прогноз 2012 год</t>
  </si>
  <si>
    <t>Ожидаемое 2012 года</t>
  </si>
  <si>
    <t>Параметры 2013 год</t>
  </si>
  <si>
    <t>прогноз</t>
  </si>
  <si>
    <t>Параметры 2014 год</t>
  </si>
  <si>
    <t>Параметры 2015 год</t>
  </si>
  <si>
    <t>Параметры 2016 год</t>
  </si>
  <si>
    <t>ПРОЧИЕ БЕЗВОЗМЕЗДНЫЕ ПОСТУПЛЕНИЯ ОТ НЕГОСУДАРСТВЕННЫХ ОРГАНИЗАЦИЙ В БЮДЖЕТЫ СУБЪЕКТОВ РОССИЙСКОЙ ФЕДЕРАЦИИ (для сирот + РИК)</t>
  </si>
  <si>
    <t>ПРОЧИЕ БЕЗВОЗМЕЗДНЫЕ ПОСТУПЛЕНИЯ (Фонд соцстраха транзит)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</si>
  <si>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</si>
  <si>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</si>
  <si>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</si>
  <si>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Транспортный налог с организаций</t>
  </si>
  <si>
    <t>Транспортный налог с физических лиц</t>
  </si>
  <si>
    <t>Налог на добычу прочих полезных ископаемых (за исключением полезных ископаемых в виде природных алмазов)</t>
  </si>
  <si>
    <t>Сбор за пользование объектами животного мира</t>
  </si>
  <si>
    <t>Сбор за пользование объектами водных биологических ресурсов (по внутренним водным объектам)</t>
  </si>
  <si>
    <t>ГОСУДАРСТВЕННАЯ ПОШЛИНА</t>
  </si>
  <si>
    <t>Плата за проведение государственной экспертизы запасов полезных ископаемых, геологической, экономической и экологической информации о предоставляемых в пользование участках недр местного значения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</si>
  <si>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</si>
  <si>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(тыс.руб.)</t>
  </si>
  <si>
    <t>Дотации бюджетам бюджетной системы Российской Федерации</t>
  </si>
  <si>
    <t>Дотации бюджетам субъектов Российской Федерации на выравнивание бюджетной обеспеченности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</si>
  <si>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</si>
  <si>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</si>
  <si>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</si>
  <si>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БЕЗВОЗМЕЗДНЫЕ ПОСТУПЛЕНИЯ ОТ НЕГОСУДАРСТВЕННЫХ ОРГАНИЗАЦИЙ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</si>
  <si>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</si>
  <si>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</si>
  <si>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Акцизы на пиво, производимое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</si>
  <si>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</si>
  <si>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</si>
  <si>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</si>
  <si>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000 2 04 00000 00 0000 000</t>
  </si>
  <si>
    <t>000 1 11 01020 02 0000 120</t>
  </si>
  <si>
    <t>000 1 11 03020 02 0000 120</t>
  </si>
  <si>
    <t>000 1 11 05022 02 0000 120</t>
  </si>
  <si>
    <t>000 1 11 05032 02 0000 120</t>
  </si>
  <si>
    <t>000 1 11 05072 02 0000 120</t>
  </si>
  <si>
    <t>000 1 11 07012 02 0000 120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</si>
  <si>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</t>
  </si>
  <si>
    <t>Проценты, полученные от предоставления бюджетных кредитов внутри страны за счет средств бюджетов субъектов Российской Федерации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</si>
  <si>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субъектов Российской Федерации (за исключением земельных участков бюджетных и автономных учреждений субъектов Российской Федерации)</t>
  </si>
  <si>
    <t>Доходы от сдачи в аренду имущества, находящегося в оперативном управлении органов государственной власти субъектов Российской Федерации и созданных ими учреждений (за исключением имущества бюджетных и автономных учреждений субъектов Российской Федерации)</t>
  </si>
  <si>
    <t>Доходы от сдачи в аренду имущества, составляющего казну субъекта Российской Федерации (за исключением земельных участков)</t>
  </si>
  <si>
    <t>Доходы от перечисления части прибыли, остающейся после уплаты налогов и иных обязательных платежей государственных унитарных предприятий субъектов Российской Федерации</t>
  </si>
  <si>
    <t>000 1 12 01000 01 0000 120</t>
  </si>
  <si>
    <t>000 1 12 02012 01 0000 120</t>
  </si>
  <si>
    <t>Разовые платежи за пользование недрами при наступлении определенных событий, оговоренных в лицензии, при пользовании недрами на территории Российской Федерации по участкам недр, содержащих месторождения природных алмазов</t>
  </si>
  <si>
    <t>000 1 12 02013 01 0000 120</t>
  </si>
  <si>
    <t>Регулярные платежи за пользование недрами при пользовании недрами на территории Российской Федерации</t>
  </si>
  <si>
    <t>000 1 12 02052 01 0000 120</t>
  </si>
  <si>
    <t>Сборы за участие в конкурсе (аукционе) на право пользования участками недр местного значения</t>
  </si>
  <si>
    <t>000 1 12 02102 02 0000 120</t>
  </si>
  <si>
    <t>000 1 12 04000 00 0000 120</t>
  </si>
  <si>
    <t>000 1 14 02000 00 0000 000</t>
  </si>
  <si>
    <t>000 1 03 02230 01 0000 110</t>
  </si>
  <si>
    <t>000 1 03 02240 01 0000 110</t>
  </si>
  <si>
    <t>000 1 03 02250 01 0000 110</t>
  </si>
  <si>
    <t>000 1 03 02260 01 0000 110</t>
  </si>
  <si>
    <t>000 1 12 02030 01 1000 120</t>
  </si>
  <si>
    <t>Прочие доходы от компенсации затрат бюджетов субъектов Российской Федерации</t>
  </si>
  <si>
    <t>Доходы от уплаты акцизов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подлежащие распределению в бюджеты субъектов Российской Федерации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</si>
  <si>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</si>
  <si>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Наименование показателя</t>
  </si>
  <si>
    <t>Прогноз на 2019 год</t>
  </si>
  <si>
    <t>Прогноз на 2020 год</t>
  </si>
  <si>
    <t>Прогноз на 2021 год</t>
  </si>
  <si>
    <t>000 1 12 02000 01 0000 120</t>
  </si>
  <si>
    <t>Разовые платежи за пользование недрами при наступлении определенных событий, оговоренных в лицензии, при пользовании недрами на территории Российской Федерации по участкам недр местного значения</t>
  </si>
  <si>
    <t>Плата за использование лесов</t>
  </si>
  <si>
    <t>Прочие доходы от оказания платных услуг (работ) получателями средств бюджетов субъектов Российской Федерации (средства от оказания платных услуг казенными учреждениями)</t>
  </si>
  <si>
    <t>000 2 02 10000 00 0000 150</t>
  </si>
  <si>
    <t>000 2 02 15001 02 0000 150</t>
  </si>
  <si>
    <t>000 2 02 20000 00 0000 150</t>
  </si>
  <si>
    <t>000 2 02 30000 00 0000 150</t>
  </si>
  <si>
    <t>000 2 02 40000 00 0000 150</t>
  </si>
  <si>
    <t>Прогнозируемые доходы государственного бюджета Республики Саха (Якутия) по группам, подгруппам, статьям, подстатьям и элементам видов доходов, группам и аналитическим группам подвидов доходов на 2019 год и на плановый период 2020 и 2021 годов</t>
  </si>
  <si>
    <t xml:space="preserve">"О государственном бюджете РС(Я) на 2019 год </t>
  </si>
  <si>
    <t>и на плановый период 2020 и 2021 годов"</t>
  </si>
  <si>
    <t>000 1 01 01000 00 0000 110</t>
  </si>
  <si>
    <t>000 1 01 01012 02 0000 110</t>
  </si>
  <si>
    <t>000 1 01 01014 02 0000 110</t>
  </si>
  <si>
    <t>000 1 03 02100 01 0000 110</t>
  </si>
  <si>
    <t>000 1 03 02140 01 0000 110</t>
  </si>
  <si>
    <t>000 1 06 04011 02 0000 110</t>
  </si>
  <si>
    <t>000 1 06 04012 02 0000 110</t>
  </si>
  <si>
    <t>000 1 07 04010 01 0000 110</t>
  </si>
  <si>
    <t>000 1 07 04030 01 0000 110</t>
  </si>
  <si>
    <t>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</t>
  </si>
  <si>
    <t>000 2 02 15009 02 0000 150</t>
  </si>
  <si>
    <t>Акцизы на средние дистилляты, производимые на территории Российской Федерации</t>
  </si>
  <si>
    <t>000 1 03 02330 01 0000 110</t>
  </si>
  <si>
    <t>000 2 03 00000 00 0000 000</t>
  </si>
  <si>
    <t>Приложение №1 к Закону РС(Я)</t>
  </si>
  <si>
    <t>"О внесении изменений в Закон РС(Я)</t>
  </si>
  <si>
    <t>Приложение №1 к Закону РС (Я)</t>
  </si>
  <si>
    <t xml:space="preserve">"О государственном бюджете РС (Я) на 2019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</si>
</sst>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_ ;[Red]\-#,##0\ "/>
  </numFmts>
  <fonts count="55">
    <font>
      <sz val="11"/>
      <color theme="1"/>
      <name val="Calibri"/>
      <family val="2"/>
      <charset val="204"/>
      <scheme val="minor"/>
    </font>
    <font>
      <b/>
      <i/>
      <sz val="12"/>
      <name val="Arial Cyr"/>
      <charset val="204"/>
    </font>
    <font>
      <sz val="10"/>
      <name val="Helv"/>
    </font>
    <font>
      <sz val="8"/>
      <color indexed="9"/>
      <name val="Arial Cyr"/>
      <charset val="204"/>
    </font>
    <font>
      <b/>
      <i/>
      <sz val="11"/>
      <color indexed="9"/>
      <name val="Arial Cyr"/>
      <charset val="204"/>
    </font>
    <font>
      <sz val="8"/>
      <name val="Arial Cyr"/>
      <charset val="204"/>
    </font>
    <font>
      <b/>
      <i/>
      <sz val="12"/>
      <color indexed="9"/>
      <name val="Arial Narrow"/>
      <family val="2"/>
      <charset val="204"/>
    </font>
    <font>
      <sz val="10"/>
      <color indexed="9"/>
      <name val="Helv"/>
    </font>
    <font>
      <i/>
      <sz val="8"/>
      <color indexed="9"/>
      <name val="Arial Cyr"/>
      <charset val="204"/>
    </font>
    <font>
      <sz val="10"/>
      <color indexed="9"/>
      <name val="Arial Cyr"/>
      <charset val="204"/>
    </font>
    <font>
      <b/>
      <sz val="10"/>
      <name val="Arial Cyr"/>
      <charset val="204"/>
    </font>
    <font>
      <b/>
      <sz val="10"/>
      <color indexed="9"/>
      <name val="Arial Cyr"/>
      <charset val="204"/>
    </font>
    <font>
      <b/>
      <sz val="12"/>
      <name val="Arial Cyr"/>
      <charset val="204"/>
    </font>
    <font>
      <b/>
      <sz val="12"/>
      <color indexed="10"/>
      <name val="Arial Cyr"/>
      <charset val="204"/>
    </font>
    <font>
      <sz val="7"/>
      <name val="Arial Cyr"/>
      <charset val="204"/>
    </font>
    <font>
      <sz val="8"/>
      <name val="Arial Cyr"/>
      <family val="2"/>
      <charset val="204"/>
    </font>
    <font>
      <b/>
      <sz val="8"/>
      <color indexed="18"/>
      <name val="Arial Cyr"/>
      <charset val="204"/>
    </font>
    <font>
      <b/>
      <sz val="10"/>
      <color indexed="18"/>
      <name val="Arial Cyr"/>
      <charset val="204"/>
    </font>
    <font>
      <sz val="10"/>
      <color indexed="18"/>
      <name val="Arial Cyr"/>
      <charset val="204"/>
    </font>
    <font>
      <sz val="10"/>
      <name val="Times New Roman CE"/>
      <charset val="204"/>
    </font>
    <font>
      <i/>
      <sz val="10"/>
      <name val="Arial Cyr"/>
      <charset val="204"/>
    </font>
    <font>
      <b/>
      <sz val="8"/>
      <color indexed="12"/>
      <name val="Arial Cyr"/>
      <charset val="204"/>
    </font>
    <font>
      <sz val="8"/>
      <color indexed="12"/>
      <name val="Arial Cyr"/>
      <charset val="204"/>
    </font>
    <font>
      <sz val="10"/>
      <color indexed="12"/>
      <name val="Arial Cyr"/>
      <charset val="204"/>
    </font>
    <font>
      <i/>
      <sz val="8"/>
      <color indexed="12"/>
      <name val="Arial Cyr"/>
      <charset val="204"/>
    </font>
    <font>
      <i/>
      <sz val="10"/>
      <color indexed="12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sz val="8"/>
      <color indexed="10"/>
      <name val="Arial Cyr"/>
      <charset val="204"/>
    </font>
    <font>
      <sz val="10"/>
      <color indexed="10"/>
      <name val="Arial Cyr"/>
      <charset val="204"/>
    </font>
    <font>
      <sz val="8"/>
      <color indexed="60"/>
      <name val="Arial Cyr"/>
      <charset val="204"/>
    </font>
    <font>
      <sz val="10"/>
      <color indexed="60"/>
      <name val="Arial Cyr"/>
      <charset val="204"/>
    </font>
    <font>
      <b/>
      <sz val="10"/>
      <color indexed="12"/>
      <name val="Arial Cyr"/>
      <charset val="204"/>
    </font>
    <font>
      <b/>
      <sz val="10"/>
      <color indexed="12"/>
      <name val="Helv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charset val="204"/>
    </font>
    <font>
      <b/>
      <sz val="9"/>
      <name val="Arial Cyr"/>
      <charset val="204"/>
    </font>
    <font>
      <b/>
      <sz val="9"/>
      <color indexed="10"/>
      <name val="Arial Cyr"/>
      <charset val="204"/>
    </font>
    <font>
      <sz val="11"/>
      <color indexed="9"/>
      <name val="Calibri"/>
      <family val="2"/>
      <charset val="204"/>
    </font>
    <font>
      <sz val="8"/>
      <color indexed="9"/>
      <name val="Arial Cyr"/>
      <charset val="204"/>
    </font>
    <font>
      <b/>
      <sz val="10"/>
      <color indexed="8"/>
      <name val="Calibri"/>
      <family val="2"/>
      <charset val="204"/>
    </font>
    <font>
      <b/>
      <sz val="8"/>
      <color indexed="9"/>
      <name val="Arial Cyr"/>
      <charset val="204"/>
    </font>
    <font>
      <sz val="9"/>
      <color indexed="9"/>
      <name val="Arial Cyr"/>
      <charset val="204"/>
    </font>
    <font>
      <b/>
      <sz val="9"/>
      <color indexed="9"/>
      <name val="Arial Cyr"/>
      <charset val="204"/>
    </font>
    <font>
      <b/>
      <sz val="8"/>
      <name val="Arial Cyr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name val="Times"/>
      <family val="1"/>
    </font>
    <font>
      <sz val="14"/>
      <color theme="1"/>
      <name val="Times"/>
      <family val="1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6" fillId="0" borderId="0"/>
    <xf numFmtId="0" fontId="26" fillId="0" borderId="0"/>
    <xf numFmtId="0" fontId="19" fillId="0" borderId="0"/>
    <xf numFmtId="165" fontId="49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2" fontId="0" fillId="0" borderId="0" xfId="0" applyNumberFormat="1" applyFont="1" applyFill="1" applyBorder="1"/>
    <xf numFmtId="2" fontId="10" fillId="0" borderId="0" xfId="0" applyNumberFormat="1" applyFont="1" applyFill="1" applyBorder="1"/>
    <xf numFmtId="2" fontId="11" fillId="0" borderId="0" xfId="0" applyNumberFormat="1" applyFont="1" applyFill="1" applyBorder="1"/>
    <xf numFmtId="49" fontId="1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top"/>
    </xf>
    <xf numFmtId="0" fontId="17" fillId="3" borderId="1" xfId="0" applyNumberFormat="1" applyFont="1" applyFill="1" applyBorder="1" applyAlignment="1">
      <alignment horizontal="left" vertical="top" wrapText="1"/>
    </xf>
    <xf numFmtId="3" fontId="17" fillId="3" borderId="1" xfId="0" applyNumberFormat="1" applyFont="1" applyFill="1" applyBorder="1" applyAlignment="1">
      <alignment horizontal="right"/>
    </xf>
    <xf numFmtId="0" fontId="18" fillId="0" borderId="0" xfId="0" applyFont="1" applyFill="1"/>
    <xf numFmtId="49" fontId="16" fillId="0" borderId="1" xfId="0" applyNumberFormat="1" applyFont="1" applyBorder="1" applyAlignment="1">
      <alignment horizontal="center" vertical="top"/>
    </xf>
    <xf numFmtId="0" fontId="17" fillId="0" borderId="1" xfId="0" applyNumberFormat="1" applyFont="1" applyBorder="1" applyAlignment="1">
      <alignment horizontal="left" vertical="top" wrapText="1"/>
    </xf>
    <xf numFmtId="3" fontId="17" fillId="0" borderId="1" xfId="0" applyNumberFormat="1" applyFont="1" applyBorder="1" applyAlignment="1">
      <alignment horizontal="right"/>
    </xf>
    <xf numFmtId="49" fontId="16" fillId="4" borderId="1" xfId="0" applyNumberFormat="1" applyFont="1" applyFill="1" applyBorder="1" applyAlignment="1">
      <alignment horizontal="center" vertical="top"/>
    </xf>
    <xf numFmtId="166" fontId="20" fillId="4" borderId="1" xfId="3" applyNumberFormat="1" applyFont="1" applyFill="1" applyBorder="1" applyAlignment="1">
      <alignment horizontal="left" vertical="center" wrapText="1"/>
    </xf>
    <xf numFmtId="3" fontId="17" fillId="4" borderId="1" xfId="0" applyNumberFormat="1" applyFont="1" applyFill="1" applyBorder="1" applyAlignment="1">
      <alignment horizontal="right"/>
    </xf>
    <xf numFmtId="49" fontId="21" fillId="0" borderId="1" xfId="0" applyNumberFormat="1" applyFont="1" applyBorder="1" applyAlignment="1">
      <alignment horizontal="center" vertical="top"/>
    </xf>
    <xf numFmtId="0" fontId="21" fillId="0" borderId="1" xfId="0" applyNumberFormat="1" applyFont="1" applyBorder="1" applyAlignment="1">
      <alignment horizontal="left" vertical="top" wrapText="1"/>
    </xf>
    <xf numFmtId="3" fontId="21" fillId="0" borderId="1" xfId="0" applyNumberFormat="1" applyFont="1" applyBorder="1"/>
    <xf numFmtId="0" fontId="22" fillId="0" borderId="0" xfId="0" applyFont="1" applyFill="1"/>
    <xf numFmtId="49" fontId="5" fillId="0" borderId="1" xfId="0" applyNumberFormat="1" applyFont="1" applyBorder="1" applyAlignment="1">
      <alignment horizontal="center" vertical="top"/>
    </xf>
    <xf numFmtId="0" fontId="15" fillId="0" borderId="1" xfId="0" applyNumberFormat="1" applyFont="1" applyBorder="1" applyAlignment="1">
      <alignment horizontal="left" vertical="top" wrapText="1"/>
    </xf>
    <xf numFmtId="3" fontId="15" fillId="0" borderId="1" xfId="0" applyNumberFormat="1" applyFont="1" applyBorder="1" applyAlignment="1">
      <alignment horizontal="right"/>
    </xf>
    <xf numFmtId="3" fontId="15" fillId="5" borderId="1" xfId="0" applyNumberFormat="1" applyFont="1" applyFill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21" fillId="0" borderId="1" xfId="0" applyNumberFormat="1" applyFont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0" fontId="23" fillId="0" borderId="0" xfId="0" applyFont="1" applyFill="1"/>
    <xf numFmtId="49" fontId="24" fillId="0" borderId="1" xfId="0" applyNumberFormat="1" applyFont="1" applyBorder="1" applyAlignment="1">
      <alignment horizontal="center" vertical="top"/>
    </xf>
    <xf numFmtId="0" fontId="24" fillId="0" borderId="1" xfId="0" applyNumberFormat="1" applyFont="1" applyBorder="1" applyAlignment="1">
      <alignment horizontal="left" vertical="justify" wrapText="1"/>
    </xf>
    <xf numFmtId="3" fontId="24" fillId="0" borderId="1" xfId="0" applyNumberFormat="1" applyFont="1" applyBorder="1" applyAlignment="1">
      <alignment horizontal="right"/>
    </xf>
    <xf numFmtId="3" fontId="24" fillId="0" borderId="1" xfId="0" applyNumberFormat="1" applyFont="1" applyFill="1" applyBorder="1" applyAlignment="1">
      <alignment horizontal="right"/>
    </xf>
    <xf numFmtId="0" fontId="25" fillId="0" borderId="0" xfId="0" applyFont="1" applyFill="1" applyAlignment="1">
      <alignment vertical="justify"/>
    </xf>
    <xf numFmtId="49" fontId="5" fillId="0" borderId="1" xfId="0" applyNumberFormat="1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/>
    </xf>
    <xf numFmtId="0" fontId="26" fillId="0" borderId="0" xfId="0" applyFont="1" applyFill="1"/>
    <xf numFmtId="49" fontId="22" fillId="0" borderId="1" xfId="0" applyNumberFormat="1" applyFont="1" applyBorder="1" applyAlignment="1">
      <alignment horizontal="center" vertical="top"/>
    </xf>
    <xf numFmtId="0" fontId="22" fillId="0" borderId="1" xfId="0" applyNumberFormat="1" applyFont="1" applyBorder="1" applyAlignment="1">
      <alignment horizontal="left" vertical="top" wrapText="1" indent="5"/>
    </xf>
    <xf numFmtId="3" fontId="22" fillId="0" borderId="1" xfId="0" applyNumberFormat="1" applyFont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3" fontId="22" fillId="5" borderId="1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9" fontId="24" fillId="0" borderId="1" xfId="0" applyNumberFormat="1" applyFont="1" applyFill="1" applyBorder="1" applyAlignment="1">
      <alignment horizontal="center" vertical="top"/>
    </xf>
    <xf numFmtId="0" fontId="24" fillId="0" borderId="1" xfId="0" applyNumberFormat="1" applyFont="1" applyFill="1" applyBorder="1" applyAlignment="1">
      <alignment horizontal="left" vertical="top" wrapText="1"/>
    </xf>
    <xf numFmtId="0" fontId="25" fillId="0" borderId="0" xfId="0" applyFont="1" applyFill="1"/>
    <xf numFmtId="0" fontId="20" fillId="0" borderId="0" xfId="0" applyFont="1" applyFill="1"/>
    <xf numFmtId="49" fontId="21" fillId="0" borderId="1" xfId="0" applyNumberFormat="1" applyFont="1" applyFill="1" applyBorder="1" applyAlignment="1">
      <alignment horizontal="center" vertical="top"/>
    </xf>
    <xf numFmtId="0" fontId="21" fillId="0" borderId="1" xfId="0" applyNumberFormat="1" applyFont="1" applyFill="1" applyBorder="1" applyAlignment="1">
      <alignment horizontal="left" vertical="top" wrapText="1"/>
    </xf>
    <xf numFmtId="49" fontId="17" fillId="3" borderId="1" xfId="0" applyNumberFormat="1" applyFont="1" applyFill="1" applyBorder="1" applyAlignment="1">
      <alignment horizontal="center" vertical="top"/>
    </xf>
    <xf numFmtId="0" fontId="17" fillId="0" borderId="0" xfId="0" applyFont="1" applyFill="1"/>
    <xf numFmtId="0" fontId="15" fillId="0" borderId="1" xfId="0" applyNumberFormat="1" applyFont="1" applyFill="1" applyBorder="1" applyAlignment="1">
      <alignment horizontal="left" vertical="top" wrapText="1"/>
    </xf>
    <xf numFmtId="0" fontId="22" fillId="0" borderId="1" xfId="0" applyNumberFormat="1" applyFont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left" vertical="top" wrapText="1"/>
    </xf>
    <xf numFmtId="3" fontId="21" fillId="5" borderId="1" xfId="0" applyNumberFormat="1" applyFont="1" applyFill="1" applyBorder="1" applyAlignment="1">
      <alignment horizontal="right"/>
    </xf>
    <xf numFmtId="0" fontId="23" fillId="0" borderId="1" xfId="0" applyNumberFormat="1" applyFont="1" applyBorder="1" applyAlignment="1">
      <alignment horizontal="left" vertical="top" wrapText="1"/>
    </xf>
    <xf numFmtId="3" fontId="23" fillId="0" borderId="1" xfId="0" applyNumberFormat="1" applyFont="1" applyBorder="1" applyAlignment="1">
      <alignment horizontal="right"/>
    </xf>
    <xf numFmtId="49" fontId="27" fillId="0" borderId="1" xfId="0" applyNumberFormat="1" applyFont="1" applyBorder="1" applyAlignment="1">
      <alignment horizontal="center" vertical="top"/>
    </xf>
    <xf numFmtId="0" fontId="29" fillId="0" borderId="0" xfId="0" applyFont="1" applyFill="1"/>
    <xf numFmtId="49" fontId="30" fillId="0" borderId="1" xfId="0" applyNumberFormat="1" applyFont="1" applyBorder="1" applyAlignment="1">
      <alignment horizontal="center" vertical="top"/>
    </xf>
    <xf numFmtId="0" fontId="30" fillId="0" borderId="1" xfId="0" applyNumberFormat="1" applyFont="1" applyBorder="1" applyAlignment="1">
      <alignment horizontal="left" vertical="top" wrapText="1"/>
    </xf>
    <xf numFmtId="3" fontId="30" fillId="0" borderId="1" xfId="0" applyNumberFormat="1" applyFont="1" applyBorder="1" applyAlignment="1">
      <alignment horizontal="right"/>
    </xf>
    <xf numFmtId="0" fontId="31" fillId="0" borderId="0" xfId="0" applyFont="1" applyFill="1"/>
    <xf numFmtId="49" fontId="27" fillId="0" borderId="1" xfId="0" applyNumberFormat="1" applyFont="1" applyFill="1" applyBorder="1" applyAlignment="1">
      <alignment horizontal="center" vertical="top"/>
    </xf>
    <xf numFmtId="0" fontId="32" fillId="0" borderId="0" xfId="0" applyFont="1" applyFill="1"/>
    <xf numFmtId="49" fontId="21" fillId="3" borderId="1" xfId="0" applyNumberFormat="1" applyFont="1" applyFill="1" applyBorder="1" applyAlignment="1">
      <alignment horizontal="center" vertical="top"/>
    </xf>
    <xf numFmtId="0" fontId="32" fillId="3" borderId="1" xfId="0" applyNumberFormat="1" applyFont="1" applyFill="1" applyBorder="1" applyAlignment="1">
      <alignment horizontal="left" vertical="top" wrapText="1"/>
    </xf>
    <xf numFmtId="3" fontId="32" fillId="3" borderId="1" xfId="0" applyNumberFormat="1" applyFont="1" applyFill="1" applyBorder="1" applyAlignment="1">
      <alignment horizontal="right"/>
    </xf>
    <xf numFmtId="0" fontId="33" fillId="0" borderId="0" xfId="0" applyFont="1" applyFill="1"/>
    <xf numFmtId="0" fontId="5" fillId="0" borderId="0" xfId="0" applyFont="1"/>
    <xf numFmtId="0" fontId="2" fillId="0" borderId="0" xfId="0" applyFont="1"/>
    <xf numFmtId="3" fontId="29" fillId="0" borderId="0" xfId="0" applyNumberFormat="1" applyFont="1"/>
    <xf numFmtId="0" fontId="29" fillId="0" borderId="0" xfId="0" applyFont="1"/>
    <xf numFmtId="0" fontId="29" fillId="0" borderId="1" xfId="0" applyFont="1" applyBorder="1"/>
    <xf numFmtId="3" fontId="23" fillId="7" borderId="1" xfId="0" applyNumberFormat="1" applyFont="1" applyFill="1" applyBorder="1" applyAlignment="1">
      <alignment horizontal="right"/>
    </xf>
    <xf numFmtId="2" fontId="11" fillId="0" borderId="0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left" vertical="top" wrapText="1"/>
    </xf>
    <xf numFmtId="3" fontId="5" fillId="3" borderId="1" xfId="0" applyNumberFormat="1" applyFont="1" applyFill="1" applyBorder="1" applyAlignment="1">
      <alignment horizontal="right"/>
    </xf>
    <xf numFmtId="0" fontId="2" fillId="3" borderId="0" xfId="0" applyFont="1" applyFill="1"/>
    <xf numFmtId="3" fontId="0" fillId="0" borderId="0" xfId="0" applyNumberFormat="1" applyFont="1" applyFill="1" applyBorder="1"/>
    <xf numFmtId="3" fontId="10" fillId="0" borderId="0" xfId="0" applyNumberFormat="1" applyFont="1" applyFill="1" applyBorder="1"/>
    <xf numFmtId="3" fontId="11" fillId="0" borderId="0" xfId="0" applyNumberFormat="1" applyFont="1" applyFill="1" applyBorder="1"/>
    <xf numFmtId="3" fontId="2" fillId="0" borderId="0" xfId="0" applyNumberFormat="1" applyFont="1" applyFill="1" applyBorder="1"/>
    <xf numFmtId="3" fontId="42" fillId="0" borderId="0" xfId="0" applyNumberFormat="1" applyFont="1" applyBorder="1" applyAlignment="1">
      <alignment horizontal="right"/>
    </xf>
    <xf numFmtId="3" fontId="23" fillId="0" borderId="1" xfId="0" applyNumberFormat="1" applyFont="1" applyFill="1" applyBorder="1" applyAlignment="1">
      <alignment horizontal="right"/>
    </xf>
    <xf numFmtId="3" fontId="30" fillId="0" borderId="1" xfId="0" applyNumberFormat="1" applyFont="1" applyFill="1" applyBorder="1" applyAlignment="1">
      <alignment horizontal="right"/>
    </xf>
    <xf numFmtId="3" fontId="28" fillId="0" borderId="1" xfId="0" applyNumberFormat="1" applyFont="1" applyFill="1" applyBorder="1" applyAlignment="1">
      <alignment horizontal="right"/>
    </xf>
    <xf numFmtId="3" fontId="32" fillId="0" borderId="1" xfId="0" applyNumberFormat="1" applyFont="1" applyFill="1" applyBorder="1" applyAlignment="1">
      <alignment horizontal="right"/>
    </xf>
    <xf numFmtId="49" fontId="5" fillId="6" borderId="1" xfId="0" applyNumberFormat="1" applyFont="1" applyFill="1" applyBorder="1" applyAlignment="1">
      <alignment horizontal="center" vertical="top"/>
    </xf>
    <xf numFmtId="49" fontId="39" fillId="8" borderId="1" xfId="0" applyNumberFormat="1" applyFont="1" applyFill="1" applyBorder="1" applyAlignment="1">
      <alignment horizontal="center" vertical="top"/>
    </xf>
    <xf numFmtId="0" fontId="39" fillId="8" borderId="1" xfId="0" applyNumberFormat="1" applyFont="1" applyFill="1" applyBorder="1" applyAlignment="1">
      <alignment horizontal="left" vertical="top" wrapText="1"/>
    </xf>
    <xf numFmtId="0" fontId="40" fillId="8" borderId="1" xfId="0" applyFont="1" applyFill="1" applyBorder="1"/>
    <xf numFmtId="3" fontId="39" fillId="8" borderId="1" xfId="0" applyNumberFormat="1" applyFont="1" applyFill="1" applyBorder="1" applyAlignment="1">
      <alignment horizontal="right"/>
    </xf>
    <xf numFmtId="3" fontId="10" fillId="8" borderId="1" xfId="0" applyNumberFormat="1" applyFont="1" applyFill="1" applyBorder="1"/>
    <xf numFmtId="0" fontId="0" fillId="0" borderId="2" xfId="0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4" fillId="0" borderId="0" xfId="0" applyNumberFormat="1" applyFont="1" applyFill="1" applyBorder="1" applyAlignment="1">
      <alignment horizontal="left" wrapText="1"/>
    </xf>
    <xf numFmtId="4" fontId="45" fillId="0" borderId="0" xfId="0" applyNumberFormat="1" applyFont="1" applyFill="1" applyBorder="1" applyAlignment="1">
      <alignment horizontal="right" shrinkToFit="1"/>
    </xf>
    <xf numFmtId="4" fontId="46" fillId="0" borderId="0" xfId="0" applyNumberFormat="1" applyFont="1" applyFill="1" applyBorder="1" applyAlignment="1">
      <alignment horizontal="right" shrinkToFit="1"/>
    </xf>
    <xf numFmtId="4" fontId="11" fillId="0" borderId="0" xfId="0" applyNumberFormat="1" applyFont="1" applyFill="1" applyBorder="1" applyAlignment="1">
      <alignment horizontal="right" shrinkToFit="1"/>
    </xf>
    <xf numFmtId="0" fontId="41" fillId="0" borderId="0" xfId="0" applyFont="1" applyBorder="1"/>
    <xf numFmtId="0" fontId="41" fillId="10" borderId="0" xfId="0" applyFont="1" applyFill="1" applyBorder="1" applyAlignment="1">
      <alignment horizontal="center" vertical="center" wrapText="1"/>
    </xf>
    <xf numFmtId="0" fontId="44" fillId="10" borderId="0" xfId="0" applyNumberFormat="1" applyFont="1" applyFill="1" applyBorder="1" applyAlignment="1">
      <alignment horizontal="left" wrapText="1"/>
    </xf>
    <xf numFmtId="4" fontId="45" fillId="10" borderId="0" xfId="0" applyNumberFormat="1" applyFont="1" applyFill="1" applyBorder="1" applyAlignment="1">
      <alignment horizontal="right" shrinkToFit="1"/>
    </xf>
    <xf numFmtId="4" fontId="46" fillId="10" borderId="0" xfId="0" applyNumberFormat="1" applyFont="1" applyFill="1" applyBorder="1" applyAlignment="1">
      <alignment horizontal="right" shrinkToFit="1"/>
    </xf>
    <xf numFmtId="4" fontId="11" fillId="10" borderId="0" xfId="0" applyNumberFormat="1" applyFont="1" applyFill="1" applyBorder="1" applyAlignment="1">
      <alignment horizontal="right" shrinkToFit="1"/>
    </xf>
    <xf numFmtId="0" fontId="41" fillId="10" borderId="0" xfId="0" applyFont="1" applyFill="1"/>
    <xf numFmtId="3" fontId="11" fillId="10" borderId="0" xfId="0" applyNumberFormat="1" applyFont="1" applyFill="1" applyBorder="1" applyAlignment="1">
      <alignment horizontal="right"/>
    </xf>
    <xf numFmtId="0" fontId="41" fillId="10" borderId="0" xfId="0" applyFont="1" applyFill="1" applyBorder="1"/>
    <xf numFmtId="0" fontId="0" fillId="0" borderId="0" xfId="0" applyFill="1"/>
    <xf numFmtId="0" fontId="41" fillId="0" borderId="0" xfId="0" applyFont="1" applyFill="1"/>
    <xf numFmtId="0" fontId="48" fillId="0" borderId="0" xfId="0" applyFont="1" applyFill="1"/>
    <xf numFmtId="4" fontId="27" fillId="0" borderId="0" xfId="0" applyNumberFormat="1" applyFont="1" applyFill="1" applyBorder="1" applyAlignment="1">
      <alignment horizontal="right" shrinkToFit="1"/>
    </xf>
    <xf numFmtId="0" fontId="48" fillId="0" borderId="0" xfId="0" applyFont="1" applyFill="1" applyBorder="1" applyAlignment="1">
      <alignment horizontal="center" vertical="center" wrapText="1"/>
    </xf>
    <xf numFmtId="0" fontId="47" fillId="0" borderId="0" xfId="0" applyNumberFormat="1" applyFont="1" applyFill="1" applyBorder="1" applyAlignment="1">
      <alignment horizontal="left" wrapText="1"/>
    </xf>
    <xf numFmtId="4" fontId="39" fillId="0" borderId="0" xfId="0" applyNumberFormat="1" applyFont="1" applyFill="1" applyBorder="1" applyAlignment="1">
      <alignment horizontal="right" shrinkToFit="1"/>
    </xf>
    <xf numFmtId="4" fontId="10" fillId="0" borderId="0" xfId="0" applyNumberFormat="1" applyFont="1" applyFill="1" applyBorder="1" applyAlignment="1">
      <alignment horizontal="right" shrinkToFit="1"/>
    </xf>
    <xf numFmtId="164" fontId="51" fillId="0" borderId="0" xfId="0" applyNumberFormat="1" applyFont="1" applyFill="1" applyAlignment="1">
      <alignment vertical="top" wrapText="1"/>
    </xf>
    <xf numFmtId="0" fontId="50" fillId="0" borderId="0" xfId="0" applyFont="1" applyFill="1"/>
    <xf numFmtId="0" fontId="12" fillId="9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0" fillId="11" borderId="3" xfId="0" applyNumberFormat="1" applyFont="1" applyFill="1" applyBorder="1" applyAlignment="1">
      <alignment horizontal="center" vertical="center" wrapText="1"/>
    </xf>
    <xf numFmtId="0" fontId="43" fillId="11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vertical="center" wrapText="1"/>
    </xf>
    <xf numFmtId="3" fontId="52" fillId="0" borderId="1" xfId="0" applyNumberFormat="1" applyFont="1" applyFill="1" applyBorder="1" applyAlignment="1">
      <alignment horizontal="right" vertical="center" wrapText="1"/>
    </xf>
    <xf numFmtId="0" fontId="52" fillId="0" borderId="1" xfId="0" applyFont="1" applyBorder="1" applyAlignment="1">
      <alignment horizontal="justify" vertical="center" wrapText="1"/>
    </xf>
    <xf numFmtId="3" fontId="53" fillId="0" borderId="1" xfId="0" applyNumberFormat="1" applyFont="1" applyFill="1" applyBorder="1" applyAlignment="1">
      <alignment horizontal="right" vertical="center" wrapText="1"/>
    </xf>
    <xf numFmtId="0" fontId="54" fillId="12" borderId="0" xfId="0" applyFont="1" applyFill="1" applyAlignment="1">
      <alignment horizontal="right"/>
    </xf>
    <xf numFmtId="0" fontId="51" fillId="0" borderId="0" xfId="0" applyFont="1" applyFill="1" applyAlignment="1">
      <alignment horizontal="right" vertical="top" wrapText="1"/>
    </xf>
    <xf numFmtId="0" fontId="51" fillId="0" borderId="0" xfId="0" applyFont="1" applyFill="1" applyAlignment="1">
      <alignment vertical="top" wrapText="1"/>
    </xf>
    <xf numFmtId="0" fontId="54" fillId="12" borderId="0" xfId="0" applyFont="1" applyFill="1" applyAlignment="1">
      <alignment horizontal="right"/>
    </xf>
    <xf numFmtId="0" fontId="54" fillId="12" borderId="0" xfId="0" applyFont="1" applyFill="1"/>
    <xf numFmtId="0" fontId="0" fillId="0" borderId="0" xfId="0" applyFont="1" applyFill="1" applyAlignment="1">
      <alignment horizontal="right" vertical="top" wrapText="1"/>
    </xf>
    <xf numFmtId="164" fontId="0" fillId="0" borderId="0" xfId="0" applyNumberFormat="1" applyFont="1" applyFill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54" fillId="12" borderId="0" xfId="0" applyFont="1" applyFill="1" applyAlignment="1">
      <alignment vertical="center" wrapText="1"/>
    </xf>
    <xf numFmtId="0" fontId="54" fillId="0" borderId="0" xfId="0" applyFont="1" applyFill="1" applyAlignment="1">
      <alignment horizontal="center" vertical="center" wrapText="1"/>
    </xf>
    <xf numFmtId="0" fontId="54" fillId="0" borderId="0" xfId="0" applyFont="1" applyFill="1" applyBorder="1" applyAlignment="1"/>
    <xf numFmtId="0" fontId="54" fillId="0" borderId="0" xfId="0" applyFont="1" applyFill="1" applyBorder="1" applyAlignment="1">
      <alignment horizontal="left" wrapText="1"/>
    </xf>
    <xf numFmtId="0" fontId="54" fillId="0" borderId="0" xfId="0" applyFont="1" applyFill="1" applyBorder="1" applyAlignment="1">
      <alignment horizontal="right"/>
    </xf>
    <xf numFmtId="3" fontId="54" fillId="0" borderId="0" xfId="0" applyNumberFormat="1" applyFont="1" applyFill="1" applyBorder="1" applyAlignment="1">
      <alignment horizontal="right"/>
    </xf>
    <xf numFmtId="0" fontId="54" fillId="0" borderId="0" xfId="0" applyFont="1" applyFill="1"/>
    <xf numFmtId="0" fontId="54" fillId="0" borderId="0" xfId="0" applyFont="1" applyFill="1" applyAlignment="1">
      <alignment wrapText="1"/>
    </xf>
  </cellXfs>
  <cellStyles count="5">
    <cellStyle name="Normal_Sheet1" xfId="1"/>
    <cellStyle name="Обычный" xfId="0" builtinId="0"/>
    <cellStyle name="Обычный 2" xfId="2"/>
    <cellStyle name="Обычный_Лист1" xfId="3"/>
    <cellStyle name="Финансовый 2" xfId="4"/>
  </cellStyles>
  <dxfs count="0"/>
  <tableStyles count="0" defaultTableStyle="TableStyleMedium2" defaultPivotStyle="PivotStyleLight16"/>
  <colors>
    <mruColors>
      <color rgb="FFFF00FF"/>
      <color rgb="FFFFF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54757096887661"/>
          <c:y val="5.7731958762886601E-2"/>
          <c:w val="0.51227347933141387"/>
          <c:h val="0.45567010309278388"/>
        </c:manualLayout>
      </c:layout>
      <c:lineChart>
        <c:grouping val="standard"/>
        <c:varyColors val="0"/>
        <c:ser>
          <c:idx val="0"/>
          <c:order val="0"/>
          <c:tx>
            <c:strRef>
              <c:f>'диаграмма 1 вар'!$A$2</c:f>
              <c:strCache>
                <c:ptCount val="1"/>
                <c:pt idx="0">
                  <c:v>Доходы бюджета - Всего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вар'!$B$2:$I$2</c:f>
              <c:numCache>
                <c:formatCode>#,##0.00</c:formatCode>
                <c:ptCount val="8"/>
                <c:pt idx="0">
                  <c:v>71141124.467069998</c:v>
                </c:pt>
                <c:pt idx="1">
                  <c:v>83524773.561199993</c:v>
                </c:pt>
                <c:pt idx="2">
                  <c:v>95077740.86342001</c:v>
                </c:pt>
                <c:pt idx="3">
                  <c:v>114594599.41222</c:v>
                </c:pt>
                <c:pt idx="4">
                  <c:v>119518783</c:v>
                </c:pt>
                <c:pt idx="5">
                  <c:v>111730715.09999999</c:v>
                </c:pt>
                <c:pt idx="6">
                  <c:v>121617366.29999998</c:v>
                </c:pt>
                <c:pt idx="7">
                  <c:v>127939321.7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'диаграмма 1 вар'!$A$3</c:f>
              <c:strCache>
                <c:ptCount val="1"/>
                <c:pt idx="0">
                  <c:v>НАЛОГОВЫЕ И НЕНАЛОГОВЫЕ ДОХОДЫ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вар'!$B$3:$I$3</c:f>
              <c:numCache>
                <c:formatCode>#,##0.00</c:formatCode>
                <c:ptCount val="8"/>
                <c:pt idx="0">
                  <c:v>38803334.245209999</c:v>
                </c:pt>
                <c:pt idx="1">
                  <c:v>35825136.995229997</c:v>
                </c:pt>
                <c:pt idx="2">
                  <c:v>47066627.132789992</c:v>
                </c:pt>
                <c:pt idx="3">
                  <c:v>60960925.305830002</c:v>
                </c:pt>
                <c:pt idx="4">
                  <c:v>63650222</c:v>
                </c:pt>
                <c:pt idx="5">
                  <c:v>65082798.399999999</c:v>
                </c:pt>
                <c:pt idx="6">
                  <c:v>70304313.399999991</c:v>
                </c:pt>
                <c:pt idx="7">
                  <c:v>76626269.200000003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'диаграмма 1 вар'!$A$4</c:f>
              <c:strCache>
                <c:ptCount val="1"/>
                <c:pt idx="0">
                  <c:v>НАЛОГОВЫЕ ДОХОДЫ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вар'!$B$4:$I$4</c:f>
              <c:numCache>
                <c:formatCode>#,##0.00</c:formatCode>
                <c:ptCount val="8"/>
                <c:pt idx="0">
                  <c:v>32470651.602609999</c:v>
                </c:pt>
                <c:pt idx="1">
                  <c:v>30809539.936649997</c:v>
                </c:pt>
                <c:pt idx="2">
                  <c:v>40916112.702049993</c:v>
                </c:pt>
                <c:pt idx="3">
                  <c:v>52229784.071820006</c:v>
                </c:pt>
                <c:pt idx="4">
                  <c:v>56922180</c:v>
                </c:pt>
                <c:pt idx="5">
                  <c:v>59761792.399999999</c:v>
                </c:pt>
                <c:pt idx="6">
                  <c:v>65187636.799999997</c:v>
                </c:pt>
                <c:pt idx="7">
                  <c:v>71839528.200000003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'диаграмма 1 вар'!$A$5</c:f>
              <c:strCache>
                <c:ptCount val="1"/>
                <c:pt idx="0">
                  <c:v>НЕНАЛОГОВЫЕ ДОХОДЫ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80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вар'!$B$5:$I$5</c:f>
              <c:numCache>
                <c:formatCode>#,##0.00</c:formatCode>
                <c:ptCount val="8"/>
                <c:pt idx="0">
                  <c:v>6332682.6425999999</c:v>
                </c:pt>
                <c:pt idx="1">
                  <c:v>5015597.05858</c:v>
                </c:pt>
                <c:pt idx="2">
                  <c:v>6150514.4307399988</c:v>
                </c:pt>
                <c:pt idx="3">
                  <c:v>8731141.2340099961</c:v>
                </c:pt>
                <c:pt idx="4">
                  <c:v>6728442</c:v>
                </c:pt>
                <c:pt idx="5">
                  <c:v>5321006</c:v>
                </c:pt>
                <c:pt idx="6">
                  <c:v>5116676.5999999996</c:v>
                </c:pt>
                <c:pt idx="7">
                  <c:v>4786741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'диаграмма 1 вар'!$A$6</c:f>
              <c:strCache>
                <c:ptCount val="1"/>
                <c:pt idx="0">
                  <c:v>Дотации бюджетам субъектов Российской Федерации и муниципальных образований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вар'!$B$6:$I$6</c:f>
              <c:numCache>
                <c:formatCode>#,##0.00</c:formatCode>
                <c:ptCount val="8"/>
                <c:pt idx="0">
                  <c:v>23256350.5</c:v>
                </c:pt>
                <c:pt idx="1">
                  <c:v>35615232.700000003</c:v>
                </c:pt>
                <c:pt idx="2">
                  <c:v>39297405</c:v>
                </c:pt>
                <c:pt idx="3">
                  <c:v>39804402.799999997</c:v>
                </c:pt>
                <c:pt idx="4">
                  <c:v>44907401.100000001</c:v>
                </c:pt>
                <c:pt idx="5">
                  <c:v>44261585.700000003</c:v>
                </c:pt>
                <c:pt idx="6">
                  <c:v>48857495.799999997</c:v>
                </c:pt>
                <c:pt idx="7">
                  <c:v>48857495.799999997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'диаграмма 1 вар'!$A$7</c:f>
              <c:strCache>
                <c:ptCount val="1"/>
                <c:pt idx="0">
                  <c:v>Субсидии, субвенции и иные межбюджетные трансферты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вар'!$B$7:$I$7</c:f>
              <c:numCache>
                <c:formatCode>#,##0.00</c:formatCode>
                <c:ptCount val="8"/>
                <c:pt idx="0">
                  <c:v>7920821.6299999999</c:v>
                </c:pt>
                <c:pt idx="1">
                  <c:v>10286595.26</c:v>
                </c:pt>
                <c:pt idx="2">
                  <c:v>8305563.2800000003</c:v>
                </c:pt>
                <c:pt idx="3">
                  <c:v>4733776</c:v>
                </c:pt>
                <c:pt idx="4">
                  <c:v>9142838</c:v>
                </c:pt>
                <c:pt idx="5">
                  <c:v>2386331</c:v>
                </c:pt>
                <c:pt idx="6">
                  <c:v>2455557</c:v>
                </c:pt>
                <c:pt idx="7">
                  <c:v>2455556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'диаграмма 1 вар'!#REF!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'диаграмма 1 вар'!#REF!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'диаграмма 1 вар'!$A$8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вар'!$B$8:$I$8</c:f>
              <c:numCache>
                <c:formatCode>#,##0.00</c:formatCode>
                <c:ptCount val="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41280"/>
        <c:axId val="82643200"/>
      </c:lineChart>
      <c:catAx>
        <c:axId val="8264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2643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643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26412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769510668157384"/>
          <c:y val="0.12989690721649491"/>
          <c:w val="0.31590192634672032"/>
          <c:h val="0.670103092783508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 paperSize="9" orientation="landscape" horizont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7691606196021"/>
          <c:y val="6.1810287773971732E-2"/>
          <c:w val="0.50480282442449764"/>
          <c:h val="0.43929454525072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'диаграмма (2) 1 вар'!$A$2</c:f>
              <c:strCache>
                <c:ptCount val="1"/>
                <c:pt idx="0">
                  <c:v>Доходы бюджета - Всего</c:v>
                </c:pt>
              </c:strCache>
            </c:strRef>
          </c:tx>
          <c:spPr>
            <a:gradFill rotWithShape="0">
              <a:gsLst>
                <a:gs pos="0">
                  <a:srgbClr val="300000">
                    <a:gamma/>
                    <a:shade val="46275"/>
                    <a:invGamma/>
                  </a:srgbClr>
                </a:gs>
                <a:gs pos="50000">
                  <a:srgbClr val="300000"/>
                </a:gs>
                <a:gs pos="100000">
                  <a:srgbClr val="30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вар'!$B$2:$I$2</c:f>
              <c:numCache>
                <c:formatCode>#,##0.00</c:formatCode>
                <c:ptCount val="8"/>
                <c:pt idx="0">
                  <c:v>71141124.467069998</c:v>
                </c:pt>
                <c:pt idx="1">
                  <c:v>83524773.561199993</c:v>
                </c:pt>
                <c:pt idx="2">
                  <c:v>95077740.86342001</c:v>
                </c:pt>
                <c:pt idx="3">
                  <c:v>114594599.41222</c:v>
                </c:pt>
                <c:pt idx="4">
                  <c:v>119518783</c:v>
                </c:pt>
                <c:pt idx="5">
                  <c:v>111730715.09999999</c:v>
                </c:pt>
                <c:pt idx="6">
                  <c:v>121617366.29999998</c:v>
                </c:pt>
                <c:pt idx="7">
                  <c:v>127939321.7</c:v>
                </c:pt>
              </c:numCache>
            </c:numRef>
          </c:val>
        </c:ser>
        <c:ser>
          <c:idx val="1"/>
          <c:order val="1"/>
          <c:tx>
            <c:strRef>
              <c:f>'диаграмма (2) 1 вар'!$A$3</c:f>
              <c:strCache>
                <c:ptCount val="1"/>
                <c:pt idx="0">
                  <c:v>НАЛОГОВЫЕ И НЕНАЛОГОВЫЕ ДОХОДЫ</c:v>
                </c:pt>
              </c:strCache>
            </c:strRef>
          </c:tx>
          <c:spPr>
            <a:gradFill rotWithShape="0">
              <a:gsLst>
                <a:gs pos="0">
                  <a:srgbClr val="0A0000">
                    <a:gamma/>
                    <a:shade val="46275"/>
                    <a:invGamma/>
                  </a:srgbClr>
                </a:gs>
                <a:gs pos="50000">
                  <a:srgbClr val="0A0000"/>
                </a:gs>
                <a:gs pos="100000">
                  <a:srgbClr val="0A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вар'!$B$3:$I$3</c:f>
              <c:numCache>
                <c:formatCode>#,##0.00</c:formatCode>
                <c:ptCount val="8"/>
                <c:pt idx="0">
                  <c:v>38803334.245209999</c:v>
                </c:pt>
                <c:pt idx="1">
                  <c:v>35825136.995229997</c:v>
                </c:pt>
                <c:pt idx="2">
                  <c:v>47066627.132789992</c:v>
                </c:pt>
                <c:pt idx="3">
                  <c:v>60960925.305830002</c:v>
                </c:pt>
                <c:pt idx="4">
                  <c:v>63650222</c:v>
                </c:pt>
                <c:pt idx="5">
                  <c:v>65082798.399999999</c:v>
                </c:pt>
                <c:pt idx="6">
                  <c:v>70304313.399999991</c:v>
                </c:pt>
                <c:pt idx="7">
                  <c:v>76626269.200000003</c:v>
                </c:pt>
              </c:numCache>
            </c:numRef>
          </c:val>
        </c:ser>
        <c:ser>
          <c:idx val="2"/>
          <c:order val="2"/>
          <c:tx>
            <c:strRef>
              <c:f>'диаграмма (2) 1 вар'!$A$4</c:f>
              <c:strCache>
                <c:ptCount val="1"/>
                <c:pt idx="0">
                  <c:v>НАЛОГОВЫЕ ДОХОДЫ</c:v>
                </c:pt>
              </c:strCache>
            </c:strRef>
          </c:tx>
          <c:spPr>
            <a:gradFill rotWithShape="0">
              <a:gsLst>
                <a:gs pos="0">
                  <a:srgbClr val="0D0000">
                    <a:gamma/>
                    <a:shade val="46275"/>
                    <a:invGamma/>
                  </a:srgbClr>
                </a:gs>
                <a:gs pos="50000">
                  <a:srgbClr val="0D0000"/>
                </a:gs>
                <a:gs pos="100000">
                  <a:srgbClr val="0D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вар'!$B$4:$I$4</c:f>
              <c:numCache>
                <c:formatCode>#,##0.00</c:formatCode>
                <c:ptCount val="8"/>
                <c:pt idx="0">
                  <c:v>32470651.602609999</c:v>
                </c:pt>
                <c:pt idx="1">
                  <c:v>30809539.936649997</c:v>
                </c:pt>
                <c:pt idx="2">
                  <c:v>40916112.702049993</c:v>
                </c:pt>
                <c:pt idx="3">
                  <c:v>52229784.071820006</c:v>
                </c:pt>
                <c:pt idx="4">
                  <c:v>56922180</c:v>
                </c:pt>
                <c:pt idx="5">
                  <c:v>59761792.399999999</c:v>
                </c:pt>
                <c:pt idx="6">
                  <c:v>65187636.799999997</c:v>
                </c:pt>
                <c:pt idx="7">
                  <c:v>71839528.200000003</c:v>
                </c:pt>
              </c:numCache>
            </c:numRef>
          </c:val>
        </c:ser>
        <c:ser>
          <c:idx val="3"/>
          <c:order val="3"/>
          <c:tx>
            <c:strRef>
              <c:f>'диаграмма (2) 1 вар'!$A$5</c:f>
              <c:strCache>
                <c:ptCount val="1"/>
                <c:pt idx="0">
                  <c:v>НЕНАЛОГОВЫЕ ДОХОДЫ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вар'!$B$5:$I$5</c:f>
              <c:numCache>
                <c:formatCode>#,##0.00</c:formatCode>
                <c:ptCount val="8"/>
                <c:pt idx="0">
                  <c:v>6332682.6425999999</c:v>
                </c:pt>
                <c:pt idx="1">
                  <c:v>5015597.05858</c:v>
                </c:pt>
                <c:pt idx="2">
                  <c:v>6150514.4307399988</c:v>
                </c:pt>
                <c:pt idx="3">
                  <c:v>8731141.2340099961</c:v>
                </c:pt>
                <c:pt idx="4">
                  <c:v>6728442</c:v>
                </c:pt>
                <c:pt idx="5">
                  <c:v>5321006</c:v>
                </c:pt>
                <c:pt idx="6">
                  <c:v>5116676.5999999996</c:v>
                </c:pt>
                <c:pt idx="7">
                  <c:v>4786741</c:v>
                </c:pt>
              </c:numCache>
            </c:numRef>
          </c:val>
        </c:ser>
        <c:ser>
          <c:idx val="4"/>
          <c:order val="4"/>
          <c:tx>
            <c:strRef>
              <c:f>'диаграмма (2) 1 вар'!$A$6</c:f>
              <c:strCache>
                <c:ptCount val="1"/>
                <c:pt idx="0">
                  <c:v>Дотации бюджетам субъектов Российской Федерации и муниципальных образований</c:v>
                </c:pt>
              </c:strCache>
            </c:strRef>
          </c:tx>
          <c:spPr>
            <a:gradFill rotWithShape="0">
              <a:gsLst>
                <a:gs pos="0">
                  <a:srgbClr val="0B0000">
                    <a:gamma/>
                    <a:shade val="46275"/>
                    <a:invGamma/>
                  </a:srgbClr>
                </a:gs>
                <a:gs pos="50000">
                  <a:srgbClr val="0B0000"/>
                </a:gs>
                <a:gs pos="100000">
                  <a:srgbClr val="0B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вар'!$B$6:$I$6</c:f>
              <c:numCache>
                <c:formatCode>#,##0.00</c:formatCode>
                <c:ptCount val="8"/>
                <c:pt idx="0">
                  <c:v>23256350.5</c:v>
                </c:pt>
                <c:pt idx="1">
                  <c:v>35615232.700000003</c:v>
                </c:pt>
                <c:pt idx="2">
                  <c:v>39297405</c:v>
                </c:pt>
                <c:pt idx="3">
                  <c:v>39804402.799999997</c:v>
                </c:pt>
                <c:pt idx="4">
                  <c:v>44907401.100000001</c:v>
                </c:pt>
                <c:pt idx="5">
                  <c:v>44261585.700000003</c:v>
                </c:pt>
                <c:pt idx="6">
                  <c:v>48857495.799999997</c:v>
                </c:pt>
                <c:pt idx="7">
                  <c:v>48857495.799999997</c:v>
                </c:pt>
              </c:numCache>
            </c:numRef>
          </c:val>
        </c:ser>
        <c:ser>
          <c:idx val="5"/>
          <c:order val="5"/>
          <c:tx>
            <c:strRef>
              <c:f>'диаграмма (2) 1 вар'!$A$7</c:f>
              <c:strCache>
                <c:ptCount val="1"/>
                <c:pt idx="0">
                  <c:v>Субсидии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вар'!$B$7:$I$7</c:f>
              <c:numCache>
                <c:formatCode>General</c:formatCode>
                <c:ptCount val="8"/>
              </c:numCache>
            </c:numRef>
          </c:val>
        </c:ser>
        <c:ser>
          <c:idx val="6"/>
          <c:order val="6"/>
          <c:tx>
            <c:strRef>
              <c:f>'диаграмма (2) 1 вар'!$A$8</c:f>
              <c:strCache>
                <c:ptCount val="1"/>
                <c:pt idx="0">
                  <c:v>Субвенции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вар'!$B$8:$I$8</c:f>
              <c:numCache>
                <c:formatCode>General</c:formatCode>
                <c:ptCount val="8"/>
              </c:numCache>
            </c:numRef>
          </c:val>
        </c:ser>
        <c:ser>
          <c:idx val="7"/>
          <c:order val="7"/>
          <c:tx>
            <c:strRef>
              <c:f>'диаграмма (2) 1 вар'!$A$9</c:f>
              <c:strCache>
                <c:ptCount val="1"/>
                <c:pt idx="0">
                  <c:v>Иные межбюджетные трансферты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вар'!$B$9:$I$9</c:f>
              <c:numCache>
                <c:formatCode>General</c:formatCode>
                <c:ptCount val="8"/>
              </c:numCache>
            </c:numRef>
          </c:val>
        </c:ser>
        <c:ser>
          <c:idx val="8"/>
          <c:order val="8"/>
          <c:tx>
            <c:strRef>
              <c:f>'диаграмма (2) 1 вар'!$A$10</c:f>
              <c:strCache>
                <c:ptCount val="1"/>
                <c:pt idx="0">
                  <c:v>Субсидии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вар'!$B$10:$I$10</c:f>
              <c:numCache>
                <c:formatCode>#,##0.00</c:formatCode>
                <c:ptCount val="8"/>
                <c:pt idx="0">
                  <c:v>4885288.3600000003</c:v>
                </c:pt>
                <c:pt idx="1">
                  <c:v>6131152.7400000002</c:v>
                </c:pt>
                <c:pt idx="2">
                  <c:v>3478834.23</c:v>
                </c:pt>
                <c:pt idx="3">
                  <c:v>1423054</c:v>
                </c:pt>
                <c:pt idx="4">
                  <c:v>3866968</c:v>
                </c:pt>
                <c:pt idx="5">
                  <c:v>56949</c:v>
                </c:pt>
                <c:pt idx="6">
                  <c:v>56949</c:v>
                </c:pt>
                <c:pt idx="7">
                  <c:v>56949</c:v>
                </c:pt>
              </c:numCache>
            </c:numRef>
          </c:val>
        </c:ser>
        <c:ser>
          <c:idx val="9"/>
          <c:order val="9"/>
          <c:tx>
            <c:strRef>
              <c:f>'диаграмма (2) 1 вар'!$A$11</c:f>
              <c:strCache>
                <c:ptCount val="1"/>
                <c:pt idx="0">
                  <c:v>Субвенции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вар'!$B$11:$I$11</c:f>
              <c:numCache>
                <c:formatCode>#,##0.00</c:formatCode>
                <c:ptCount val="8"/>
                <c:pt idx="0">
                  <c:v>1510021.72</c:v>
                </c:pt>
                <c:pt idx="1">
                  <c:v>3398099</c:v>
                </c:pt>
                <c:pt idx="2">
                  <c:v>3260330.66</c:v>
                </c:pt>
                <c:pt idx="3">
                  <c:v>2861817</c:v>
                </c:pt>
                <c:pt idx="4">
                  <c:v>2714189</c:v>
                </c:pt>
                <c:pt idx="5">
                  <c:v>2327036</c:v>
                </c:pt>
                <c:pt idx="6">
                  <c:v>2396262</c:v>
                </c:pt>
                <c:pt idx="7">
                  <c:v>2396261</c:v>
                </c:pt>
              </c:numCache>
            </c:numRef>
          </c:val>
        </c:ser>
        <c:ser>
          <c:idx val="10"/>
          <c:order val="10"/>
          <c:tx>
            <c:strRef>
              <c:f>'диаграмма (2) 1 вар'!$A$12</c:f>
              <c:strCache>
                <c:ptCount val="1"/>
                <c:pt idx="0">
                  <c:v>Иные межбюджетные трансферты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вар'!$B$12:$I$12</c:f>
              <c:numCache>
                <c:formatCode>#,##0.00</c:formatCode>
                <c:ptCount val="8"/>
                <c:pt idx="0">
                  <c:v>1525511.55</c:v>
                </c:pt>
                <c:pt idx="1">
                  <c:v>757343.52</c:v>
                </c:pt>
                <c:pt idx="2">
                  <c:v>1566398.39</c:v>
                </c:pt>
                <c:pt idx="3">
                  <c:v>448905</c:v>
                </c:pt>
                <c:pt idx="4">
                  <c:v>2561681</c:v>
                </c:pt>
                <c:pt idx="5">
                  <c:v>2346</c:v>
                </c:pt>
                <c:pt idx="6">
                  <c:v>2346</c:v>
                </c:pt>
                <c:pt idx="7">
                  <c:v>2346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78144"/>
        <c:axId val="83096320"/>
      </c:barChart>
      <c:catAx>
        <c:axId val="8307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309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09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30781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275380465382405"/>
          <c:y val="1.1037527593819024E-2"/>
          <c:w val="0.32870886870197891"/>
          <c:h val="0.982342041681875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71649634092031"/>
          <c:y val="6.4017798051613825E-2"/>
          <c:w val="0.53519722841981765"/>
          <c:h val="0.43708703497308532"/>
        </c:manualLayout>
      </c:layout>
      <c:lineChart>
        <c:grouping val="standard"/>
        <c:varyColors val="0"/>
        <c:ser>
          <c:idx val="0"/>
          <c:order val="0"/>
          <c:tx>
            <c:strRef>
              <c:f>'диаграмма 2 вар'!$A$2</c:f>
              <c:strCache>
                <c:ptCount val="1"/>
                <c:pt idx="0">
                  <c:v>Доходы бюджета - Всего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gradFill rotWithShape="0">
                <a:gsLst>
                  <a:gs pos="0">
                    <a:srgbClr val="300000">
                      <a:gamma/>
                      <a:shade val="46275"/>
                      <a:invGamma/>
                    </a:srgbClr>
                  </a:gs>
                  <a:gs pos="50000">
                    <a:srgbClr val="300000"/>
                  </a:gs>
                  <a:gs pos="100000">
                    <a:srgbClr val="300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вар'!$B$2:$I$2</c:f>
              <c:numCache>
                <c:formatCode>#,##0.00</c:formatCode>
                <c:ptCount val="8"/>
                <c:pt idx="0">
                  <c:v>71141124.467069998</c:v>
                </c:pt>
                <c:pt idx="1">
                  <c:v>83524773.561199993</c:v>
                </c:pt>
                <c:pt idx="2">
                  <c:v>95077740.86342001</c:v>
                </c:pt>
                <c:pt idx="3">
                  <c:v>114594599.41222</c:v>
                </c:pt>
                <c:pt idx="4">
                  <c:v>119518783</c:v>
                </c:pt>
                <c:pt idx="5" formatCode="#,##0">
                  <c:v>115202250.7</c:v>
                </c:pt>
                <c:pt idx="6" formatCode="#,##0">
                  <c:v>127599941.39999998</c:v>
                </c:pt>
                <c:pt idx="7" formatCode="#,##0">
                  <c:v>139182281.90000001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'диаграмма 2 вар'!$A$3</c:f>
              <c:strCache>
                <c:ptCount val="1"/>
                <c:pt idx="0">
                  <c:v>НАЛОГОВЫЕ И НЕНАЛОГОВЫЕ ДОХОДЫ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gradFill rotWithShape="0">
                <a:gsLst>
                  <a:gs pos="0">
                    <a:srgbClr val="0E0000">
                      <a:gamma/>
                      <a:shade val="46275"/>
                      <a:invGamma/>
                    </a:srgbClr>
                  </a:gs>
                  <a:gs pos="50000">
                    <a:srgbClr val="0E0000"/>
                  </a:gs>
                  <a:gs pos="100000">
                    <a:srgbClr val="0E0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вар'!$B$3:$I$3</c:f>
              <c:numCache>
                <c:formatCode>#,##0.00</c:formatCode>
                <c:ptCount val="8"/>
                <c:pt idx="0">
                  <c:v>38803334.245209999</c:v>
                </c:pt>
                <c:pt idx="1">
                  <c:v>35825136.995229997</c:v>
                </c:pt>
                <c:pt idx="2">
                  <c:v>47066627.132789992</c:v>
                </c:pt>
                <c:pt idx="3">
                  <c:v>60960925.305830002</c:v>
                </c:pt>
                <c:pt idx="4">
                  <c:v>63650222</c:v>
                </c:pt>
                <c:pt idx="5" formatCode="#,##0">
                  <c:v>68554334</c:v>
                </c:pt>
                <c:pt idx="6" formatCode="#,##0">
                  <c:v>76286888.499999985</c:v>
                </c:pt>
                <c:pt idx="7" formatCode="#,##0">
                  <c:v>87869229.400000006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'диаграмма 2 вар'!$A$4</c:f>
              <c:strCache>
                <c:ptCount val="1"/>
                <c:pt idx="0">
                  <c:v>НАЛОГОВЫЕ ДОХОДЫ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gradFill rotWithShape="0">
                <a:gsLst>
                  <a:gs pos="0">
                    <a:srgbClr val="0D0000">
                      <a:gamma/>
                      <a:shade val="46275"/>
                      <a:invGamma/>
                    </a:srgbClr>
                  </a:gs>
                  <a:gs pos="50000">
                    <a:srgbClr val="0D0000"/>
                  </a:gs>
                  <a:gs pos="100000">
                    <a:srgbClr val="0D0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вар'!$B$4:$I$4</c:f>
              <c:numCache>
                <c:formatCode>#,##0.00</c:formatCode>
                <c:ptCount val="8"/>
                <c:pt idx="0">
                  <c:v>32470651.602609999</c:v>
                </c:pt>
                <c:pt idx="1">
                  <c:v>30809539.936649997</c:v>
                </c:pt>
                <c:pt idx="2">
                  <c:v>40916112.702049993</c:v>
                </c:pt>
                <c:pt idx="3">
                  <c:v>52229784.071820006</c:v>
                </c:pt>
                <c:pt idx="4">
                  <c:v>56922180</c:v>
                </c:pt>
                <c:pt idx="5" formatCode="#,##0">
                  <c:v>63233328</c:v>
                </c:pt>
                <c:pt idx="6" formatCode="#,##0">
                  <c:v>71170211.899999991</c:v>
                </c:pt>
                <c:pt idx="7" formatCode="#,##0">
                  <c:v>83082488.400000006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'диаграмма 2 вар'!$A$5</c:f>
              <c:strCache>
                <c:ptCount val="1"/>
                <c:pt idx="0">
                  <c:v>НЕНАЛОГОВЫЕ ДОХОДЫ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gradFill rotWithShape="0">
                <a:gsLst>
                  <a:gs pos="0">
                    <a:srgbClr val="350000">
                      <a:gamma/>
                      <a:shade val="46275"/>
                      <a:invGamma/>
                    </a:srgbClr>
                  </a:gs>
                  <a:gs pos="50000">
                    <a:srgbClr val="350000"/>
                  </a:gs>
                  <a:gs pos="100000">
                    <a:srgbClr val="350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вар'!$B$5:$I$5</c:f>
              <c:numCache>
                <c:formatCode>#,##0.00</c:formatCode>
                <c:ptCount val="8"/>
                <c:pt idx="0">
                  <c:v>6332682.6425999999</c:v>
                </c:pt>
                <c:pt idx="1">
                  <c:v>5015597.05858</c:v>
                </c:pt>
                <c:pt idx="2">
                  <c:v>6150514.4307399988</c:v>
                </c:pt>
                <c:pt idx="3">
                  <c:v>8731141.2340099961</c:v>
                </c:pt>
                <c:pt idx="4">
                  <c:v>6728442</c:v>
                </c:pt>
                <c:pt idx="5">
                  <c:v>5321006</c:v>
                </c:pt>
                <c:pt idx="6" formatCode="#,##0">
                  <c:v>5116676.5999999996</c:v>
                </c:pt>
                <c:pt idx="7">
                  <c:v>4786741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'диаграмма 2 вар'!$A$6</c:f>
              <c:strCache>
                <c:ptCount val="1"/>
                <c:pt idx="0">
                  <c:v>Дотации бюджетам субъектов Российской Федерации и муниципальных образований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0B0000">
                      <a:gamma/>
                      <a:shade val="46275"/>
                      <a:invGamma/>
                    </a:srgbClr>
                  </a:gs>
                  <a:gs pos="50000">
                    <a:srgbClr val="0B0000"/>
                  </a:gs>
                  <a:gs pos="100000">
                    <a:srgbClr val="0B0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вар'!$B$6:$I$6</c:f>
              <c:numCache>
                <c:formatCode>#,##0.00</c:formatCode>
                <c:ptCount val="8"/>
                <c:pt idx="0">
                  <c:v>23256350.5</c:v>
                </c:pt>
                <c:pt idx="1">
                  <c:v>35615232.700000003</c:v>
                </c:pt>
                <c:pt idx="2">
                  <c:v>39297405</c:v>
                </c:pt>
                <c:pt idx="3">
                  <c:v>39804402.799999997</c:v>
                </c:pt>
                <c:pt idx="4">
                  <c:v>44907401.100000001</c:v>
                </c:pt>
                <c:pt idx="5">
                  <c:v>44261585.700000003</c:v>
                </c:pt>
                <c:pt idx="6">
                  <c:v>48857495.799999997</c:v>
                </c:pt>
                <c:pt idx="7">
                  <c:v>48857495.799999997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'диаграмма 2 вар'!$A$7</c:f>
              <c:strCache>
                <c:ptCount val="1"/>
                <c:pt idx="0">
                  <c:v>Субсидии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вар'!$B$7:$I$7</c:f>
              <c:numCache>
                <c:formatCode>#,##0.00</c:formatCode>
                <c:ptCount val="8"/>
                <c:pt idx="0">
                  <c:v>7920821.6299999999</c:v>
                </c:pt>
                <c:pt idx="1">
                  <c:v>10286595.26</c:v>
                </c:pt>
                <c:pt idx="2">
                  <c:v>8305563.2800000003</c:v>
                </c:pt>
                <c:pt idx="3">
                  <c:v>4733776</c:v>
                </c:pt>
                <c:pt idx="4">
                  <c:v>9142838</c:v>
                </c:pt>
                <c:pt idx="5">
                  <c:v>2386331</c:v>
                </c:pt>
                <c:pt idx="6">
                  <c:v>2455557</c:v>
                </c:pt>
                <c:pt idx="7">
                  <c:v>2455556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90144"/>
        <c:axId val="83192064"/>
      </c:lineChart>
      <c:catAx>
        <c:axId val="831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319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19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31901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530085913173899"/>
          <c:y val="8.8300452509661759E-2"/>
          <c:w val="0.30641854550789988"/>
          <c:h val="0.823401412571776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9010989011008"/>
          <c:y val="6.3348486271217336E-2"/>
          <c:w val="0.63736263736263732"/>
          <c:h val="0.66063421397126665"/>
        </c:manualLayout>
      </c:layout>
      <c:lineChart>
        <c:grouping val="standard"/>
        <c:varyColors val="0"/>
        <c:ser>
          <c:idx val="0"/>
          <c:order val="0"/>
          <c:tx>
            <c:strRef>
              <c:f>'диаграмма 1 вар (2)'!$A$2</c:f>
              <c:strCache>
                <c:ptCount val="1"/>
                <c:pt idx="0">
                  <c:v>Доходы бюджета - Всего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(2)'!$B$2:$I$2</c:f>
              <c:numCache>
                <c:formatCode>#,##0.00</c:formatCode>
                <c:ptCount val="8"/>
                <c:pt idx="0">
                  <c:v>71141124.467069998</c:v>
                </c:pt>
                <c:pt idx="1">
                  <c:v>83524773.561199993</c:v>
                </c:pt>
                <c:pt idx="2">
                  <c:v>95077740.86342001</c:v>
                </c:pt>
                <c:pt idx="3">
                  <c:v>114594599.41222</c:v>
                </c:pt>
                <c:pt idx="4">
                  <c:v>119518783</c:v>
                </c:pt>
                <c:pt idx="5">
                  <c:v>111730715.09999999</c:v>
                </c:pt>
                <c:pt idx="6">
                  <c:v>121617366.29999998</c:v>
                </c:pt>
                <c:pt idx="7">
                  <c:v>127939321.7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'диаграмма 1 вар (2)'!$A$3</c:f>
              <c:strCache>
                <c:ptCount val="1"/>
                <c:pt idx="0">
                  <c:v>НАЛОГОВЫЕ И НЕНАЛОГОВЫЕ ДОХОДЫ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(2)'!$B$3:$I$3</c:f>
              <c:numCache>
                <c:formatCode>#,##0.00</c:formatCode>
                <c:ptCount val="8"/>
                <c:pt idx="0">
                  <c:v>38803334.245209999</c:v>
                </c:pt>
                <c:pt idx="1">
                  <c:v>35825136.995229997</c:v>
                </c:pt>
                <c:pt idx="2">
                  <c:v>47066627.132789992</c:v>
                </c:pt>
                <c:pt idx="3">
                  <c:v>60960925.305830002</c:v>
                </c:pt>
                <c:pt idx="4">
                  <c:v>63650222</c:v>
                </c:pt>
                <c:pt idx="5">
                  <c:v>65082798.399999999</c:v>
                </c:pt>
                <c:pt idx="6">
                  <c:v>70304313.399999991</c:v>
                </c:pt>
                <c:pt idx="7">
                  <c:v>76626269.200000003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'диаграмма 1 вар (2)'!$A$4</c:f>
              <c:strCache>
                <c:ptCount val="1"/>
                <c:pt idx="0">
                  <c:v>НАЛОГОВЫЕ ДОХОДЫ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(2)'!$B$4:$I$4</c:f>
              <c:numCache>
                <c:formatCode>#,##0.00</c:formatCode>
                <c:ptCount val="8"/>
                <c:pt idx="0">
                  <c:v>32470651.602609999</c:v>
                </c:pt>
                <c:pt idx="1">
                  <c:v>30809539.936649997</c:v>
                </c:pt>
                <c:pt idx="2">
                  <c:v>40916112.702049993</c:v>
                </c:pt>
                <c:pt idx="3">
                  <c:v>52229784.071820006</c:v>
                </c:pt>
                <c:pt idx="4">
                  <c:v>56922180</c:v>
                </c:pt>
                <c:pt idx="5">
                  <c:v>59761792.399999999</c:v>
                </c:pt>
                <c:pt idx="6">
                  <c:v>65187636.799999997</c:v>
                </c:pt>
                <c:pt idx="7">
                  <c:v>71839528.200000003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'диаграмма 1 вар (2)'!$A$5</c:f>
              <c:strCache>
                <c:ptCount val="1"/>
                <c:pt idx="0">
                  <c:v>НЕНАЛОГОВЫЕ ДОХОДЫ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(2)'!$B$5:$I$5</c:f>
              <c:numCache>
                <c:formatCode>#,##0.00</c:formatCode>
                <c:ptCount val="8"/>
                <c:pt idx="0">
                  <c:v>6332682.6425999999</c:v>
                </c:pt>
                <c:pt idx="1">
                  <c:v>5015597.05858</c:v>
                </c:pt>
                <c:pt idx="2">
                  <c:v>6150514.4307399988</c:v>
                </c:pt>
                <c:pt idx="3">
                  <c:v>8731141.2340099961</c:v>
                </c:pt>
                <c:pt idx="4">
                  <c:v>6728442</c:v>
                </c:pt>
                <c:pt idx="5">
                  <c:v>5321006</c:v>
                </c:pt>
                <c:pt idx="6">
                  <c:v>5116676.5999999996</c:v>
                </c:pt>
                <c:pt idx="7">
                  <c:v>4786741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'диаграмма 1 вар (2)'!$A$6</c:f>
              <c:strCache>
                <c:ptCount val="1"/>
                <c:pt idx="0">
                  <c:v>Дотации бюджетам субъектов Российской Федерации и муниципальных образований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(2)'!$B$6:$I$6</c:f>
              <c:numCache>
                <c:formatCode>#,##0.00</c:formatCode>
                <c:ptCount val="8"/>
                <c:pt idx="0">
                  <c:v>23256350.5</c:v>
                </c:pt>
                <c:pt idx="1">
                  <c:v>35615232.700000003</c:v>
                </c:pt>
                <c:pt idx="2">
                  <c:v>39297405</c:v>
                </c:pt>
                <c:pt idx="3">
                  <c:v>39804402.799999997</c:v>
                </c:pt>
                <c:pt idx="4">
                  <c:v>44907401.100000001</c:v>
                </c:pt>
                <c:pt idx="5">
                  <c:v>44261585.700000003</c:v>
                </c:pt>
                <c:pt idx="6">
                  <c:v>48857495.799999997</c:v>
                </c:pt>
                <c:pt idx="7">
                  <c:v>48857495.799999997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'диаграмма 1 вар (2)'!$A$7</c:f>
              <c:strCache>
                <c:ptCount val="1"/>
                <c:pt idx="0">
                  <c:v>Субсидии, субвенции и иные межбюджетные трансферты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(2)'!$B$7:$I$7</c:f>
              <c:numCache>
                <c:formatCode>#,##0.00</c:formatCode>
                <c:ptCount val="8"/>
                <c:pt idx="0">
                  <c:v>7920821.6299999999</c:v>
                </c:pt>
                <c:pt idx="1">
                  <c:v>10286595.26</c:v>
                </c:pt>
                <c:pt idx="2">
                  <c:v>8305563.2800000003</c:v>
                </c:pt>
                <c:pt idx="3">
                  <c:v>4733776</c:v>
                </c:pt>
                <c:pt idx="4">
                  <c:v>9142838</c:v>
                </c:pt>
                <c:pt idx="5">
                  <c:v>2386331</c:v>
                </c:pt>
                <c:pt idx="6">
                  <c:v>2455557</c:v>
                </c:pt>
                <c:pt idx="7">
                  <c:v>2455556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12000"/>
        <c:axId val="83322368"/>
      </c:lineChart>
      <c:catAx>
        <c:axId val="833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3322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322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33120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329670329670335"/>
          <c:y val="9.9547511312217202E-2"/>
          <c:w val="0.29270729270729268"/>
          <c:h val="0.852942126578071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1</xdr:row>
      <xdr:rowOff>0</xdr:rowOff>
    </xdr:from>
    <xdr:to>
      <xdr:col>15</xdr:col>
      <xdr:colOff>409575</xdr:colOff>
      <xdr:row>22</xdr:row>
      <xdr:rowOff>123825</xdr:rowOff>
    </xdr:to>
    <xdr:graphicFrame macro="">
      <xdr:nvGraphicFramePr>
        <xdr:cNvPr id="1248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</cdr:x>
      <cdr:y>0.48213</cdr:y>
    </cdr:from>
    <cdr:to>
      <cdr:x>0.5235</cdr:x>
      <cdr:y>0.52473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0400" y="2235006"/>
          <a:ext cx="209931" cy="197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ru-RU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1419225</xdr:colOff>
      <xdr:row>0</xdr:row>
      <xdr:rowOff>485775</xdr:rowOff>
    </xdr:from>
    <xdr:to>
      <xdr:col>12</xdr:col>
      <xdr:colOff>409575</xdr:colOff>
      <xdr:row>18</xdr:row>
      <xdr:rowOff>114300</xdr:rowOff>
    </xdr:to>
    <xdr:graphicFrame macro="">
      <xdr:nvGraphicFramePr>
        <xdr:cNvPr id="1350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847725</xdr:rowOff>
    </xdr:from>
    <xdr:to>
      <xdr:col>13</xdr:col>
      <xdr:colOff>85725</xdr:colOff>
      <xdr:row>20</xdr:row>
      <xdr:rowOff>95250</xdr:rowOff>
    </xdr:to>
    <xdr:graphicFrame macro="">
      <xdr:nvGraphicFramePr>
        <xdr:cNvPr id="1453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590550</xdr:rowOff>
    </xdr:from>
    <xdr:to>
      <xdr:col>11</xdr:col>
      <xdr:colOff>209550</xdr:colOff>
      <xdr:row>18</xdr:row>
      <xdr:rowOff>114300</xdr:rowOff>
    </xdr:to>
    <xdr:graphicFrame macro="">
      <xdr:nvGraphicFramePr>
        <xdr:cNvPr id="2682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bl7\ARXIV\Doxod\&#1057;&#1077;&#1090;&#1077;&#1074;&#1072;&#1103;%20&#1087;&#1072;&#1087;&#1082;&#1072;%20&#1086;&#1090;&#1076;&#1077;&#1083;&#1072;\2012\&#1041;&#1102;&#1076;&#1078;&#1077;&#1090;%202012-2014\&#1041;&#1102;&#1076;&#1078;&#1077;&#1090;%202012-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с краткая"/>
      <sheetName val="гос.краткая"/>
      <sheetName val="основная со связками"/>
      <sheetName val="конс краткая с безвозм"/>
      <sheetName val="гос. краткая с безвозм"/>
      <sheetName val="основная с безвозм"/>
      <sheetName val="сокращенная"/>
    </sheetNames>
    <sheetDataSet>
      <sheetData sheetId="0"/>
      <sheetData sheetId="1"/>
      <sheetData sheetId="2"/>
      <sheetData sheetId="3"/>
      <sheetData sheetId="4"/>
      <sheetData sheetId="5">
        <row r="8">
          <cell r="AK8">
            <v>133133834.2</v>
          </cell>
        </row>
        <row r="13">
          <cell r="AK13">
            <v>38867622</v>
          </cell>
        </row>
        <row r="14">
          <cell r="AK14">
            <v>17743800</v>
          </cell>
        </row>
        <row r="28">
          <cell r="AK28">
            <v>202788</v>
          </cell>
        </row>
        <row r="29">
          <cell r="AK29">
            <v>3827000.2</v>
          </cell>
        </row>
        <row r="39">
          <cell r="AK39">
            <v>8518074</v>
          </cell>
        </row>
        <row r="40">
          <cell r="AK40">
            <v>433000</v>
          </cell>
        </row>
        <row r="46">
          <cell r="AK46">
            <v>2071159</v>
          </cell>
        </row>
        <row r="47">
          <cell r="AK47">
            <v>6536079</v>
          </cell>
        </row>
        <row r="48">
          <cell r="AK48">
            <v>21877</v>
          </cell>
        </row>
        <row r="49">
          <cell r="AK49">
            <v>2300</v>
          </cell>
        </row>
        <row r="50">
          <cell r="AK50">
            <v>0</v>
          </cell>
        </row>
        <row r="53">
          <cell r="AK53">
            <v>757869</v>
          </cell>
        </row>
        <row r="54">
          <cell r="AK54">
            <v>0</v>
          </cell>
        </row>
        <row r="55">
          <cell r="AK55">
            <v>141072</v>
          </cell>
        </row>
        <row r="59">
          <cell r="AK59">
            <v>10149</v>
          </cell>
        </row>
        <row r="62">
          <cell r="AK62">
            <v>1191236</v>
          </cell>
        </row>
        <row r="74">
          <cell r="AK74">
            <v>24000</v>
          </cell>
        </row>
        <row r="78">
          <cell r="AK78">
            <v>1078</v>
          </cell>
        </row>
        <row r="84">
          <cell r="AK84">
            <v>20000</v>
          </cell>
        </row>
        <row r="85">
          <cell r="AK85">
            <v>1209400</v>
          </cell>
        </row>
        <row r="91">
          <cell r="AK91">
            <v>48857496</v>
          </cell>
        </row>
        <row r="92">
          <cell r="AK92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zoomScale="90" zoomScaleNormal="90" zoomScaleSheetLayoutView="85" workbookViewId="0">
      <selection activeCell="G10" sqref="G10"/>
    </sheetView>
  </sheetViews>
  <sheetFormatPr defaultColWidth="9.140625" defaultRowHeight="18"/>
  <cols>
    <col min="1" max="1" width="30.5703125" style="160" customWidth="1"/>
    <col min="2" max="2" width="68.28515625" style="161" customWidth="1"/>
    <col min="3" max="5" width="17.42578125" style="160" customWidth="1"/>
    <col min="6" max="8" width="20.5703125" style="131" customWidth="1"/>
    <col min="9" max="16384" width="9.140625" style="131"/>
  </cols>
  <sheetData>
    <row r="1" spans="1:8" s="130" customFormat="1">
      <c r="A1" s="146" t="s">
        <v>462</v>
      </c>
      <c r="B1" s="146"/>
      <c r="C1" s="146"/>
      <c r="D1" s="146"/>
      <c r="E1" s="146"/>
      <c r="F1" s="147"/>
      <c r="G1" s="147"/>
      <c r="H1" s="147"/>
    </row>
    <row r="2" spans="1:8" s="130" customFormat="1">
      <c r="A2" s="146" t="s">
        <v>463</v>
      </c>
      <c r="B2" s="146"/>
      <c r="C2" s="146"/>
      <c r="D2" s="146"/>
      <c r="E2" s="146"/>
      <c r="F2" s="147"/>
      <c r="G2" s="147"/>
      <c r="H2" s="147"/>
    </row>
    <row r="3" spans="1:8" s="130" customFormat="1">
      <c r="A3" s="146" t="s">
        <v>446</v>
      </c>
      <c r="B3" s="146"/>
      <c r="C3" s="146"/>
      <c r="D3" s="146"/>
      <c r="E3" s="146"/>
      <c r="F3" s="148"/>
      <c r="G3" s="148"/>
      <c r="H3" s="148"/>
    </row>
    <row r="4" spans="1:8" s="130" customFormat="1">
      <c r="A4" s="146" t="s">
        <v>447</v>
      </c>
      <c r="B4" s="146"/>
      <c r="C4" s="146"/>
      <c r="D4" s="146"/>
      <c r="E4" s="146"/>
      <c r="F4" s="148"/>
      <c r="G4" s="148"/>
      <c r="H4" s="148"/>
    </row>
    <row r="5" spans="1:8" s="130" customFormat="1">
      <c r="A5" s="149"/>
      <c r="B5" s="149"/>
      <c r="C5" s="149"/>
      <c r="D5" s="149"/>
      <c r="E5" s="149"/>
      <c r="F5" s="148"/>
      <c r="G5" s="148"/>
      <c r="H5" s="148"/>
    </row>
    <row r="6" spans="1:8" s="152" customFormat="1" ht="15.75">
      <c r="A6" s="150"/>
      <c r="B6" s="146" t="s">
        <v>464</v>
      </c>
      <c r="C6" s="146"/>
      <c r="D6" s="146"/>
      <c r="E6" s="146"/>
      <c r="F6" s="151"/>
      <c r="G6" s="151"/>
      <c r="H6" s="151"/>
    </row>
    <row r="7" spans="1:8" s="152" customFormat="1" ht="15.75">
      <c r="A7" s="146" t="s">
        <v>465</v>
      </c>
      <c r="B7" s="146"/>
      <c r="C7" s="146"/>
      <c r="D7" s="146"/>
      <c r="E7" s="146"/>
      <c r="F7" s="153"/>
      <c r="G7" s="153"/>
      <c r="H7" s="153"/>
    </row>
    <row r="8" spans="1:8" s="152" customFormat="1" ht="15.75">
      <c r="A8" s="154"/>
      <c r="B8" s="146" t="s">
        <v>447</v>
      </c>
      <c r="C8" s="146"/>
      <c r="D8" s="146"/>
      <c r="E8" s="146"/>
      <c r="F8" s="153"/>
      <c r="G8" s="153"/>
      <c r="H8" s="153"/>
    </row>
    <row r="9" spans="1:8" s="130" customFormat="1">
      <c r="A9" s="154"/>
      <c r="B9" s="149"/>
      <c r="C9" s="149"/>
      <c r="D9" s="149"/>
      <c r="E9" s="149"/>
    </row>
    <row r="10" spans="1:8" ht="57" customHeight="1">
      <c r="A10" s="155" t="s">
        <v>445</v>
      </c>
      <c r="B10" s="155"/>
      <c r="C10" s="155"/>
      <c r="D10" s="155"/>
      <c r="E10" s="155"/>
    </row>
    <row r="11" spans="1:8">
      <c r="A11" s="156"/>
      <c r="B11" s="157"/>
      <c r="C11" s="158"/>
      <c r="D11" s="159"/>
      <c r="E11" s="158" t="s">
        <v>388</v>
      </c>
    </row>
    <row r="12" spans="1:8" ht="31.5">
      <c r="A12" s="141" t="s">
        <v>72</v>
      </c>
      <c r="B12" s="141" t="s">
        <v>432</v>
      </c>
      <c r="C12" s="141" t="s">
        <v>433</v>
      </c>
      <c r="D12" s="141" t="s">
        <v>434</v>
      </c>
      <c r="E12" s="141" t="s">
        <v>435</v>
      </c>
    </row>
    <row r="13" spans="1:8">
      <c r="A13" s="141">
        <v>1</v>
      </c>
      <c r="B13" s="141">
        <v>2</v>
      </c>
      <c r="C13" s="141">
        <v>3</v>
      </c>
      <c r="D13" s="141">
        <v>4</v>
      </c>
      <c r="E13" s="141">
        <v>5</v>
      </c>
    </row>
    <row r="14" spans="1:8">
      <c r="A14" s="141"/>
      <c r="B14" s="142" t="s">
        <v>79</v>
      </c>
      <c r="C14" s="143">
        <f>C15+C70</f>
        <v>212301380.65824002</v>
      </c>
      <c r="D14" s="143">
        <f t="shared" ref="D14:E14" si="0">D15+D70</f>
        <v>177273939.90900999</v>
      </c>
      <c r="E14" s="143">
        <f t="shared" si="0"/>
        <v>182872561.80486</v>
      </c>
    </row>
    <row r="15" spans="1:8">
      <c r="A15" s="141" t="s">
        <v>80</v>
      </c>
      <c r="B15" s="142" t="s">
        <v>5</v>
      </c>
      <c r="C15" s="143">
        <f>C16+C45</f>
        <v>128633476.65700001</v>
      </c>
      <c r="D15" s="143">
        <f t="shared" ref="D15:E15" si="1">D16+D45</f>
        <v>128732101</v>
      </c>
      <c r="E15" s="143">
        <f t="shared" si="1"/>
        <v>130914875</v>
      </c>
    </row>
    <row r="16" spans="1:8">
      <c r="A16" s="142"/>
      <c r="B16" s="142" t="s">
        <v>83</v>
      </c>
      <c r="C16" s="143">
        <f>C17+C22+C31+C36+C44</f>
        <v>107322943.90000001</v>
      </c>
      <c r="D16" s="143">
        <f t="shared" ref="D16:E16" si="2">D17+D22+D31+D36+D44</f>
        <v>108291303</v>
      </c>
      <c r="E16" s="143">
        <f t="shared" si="2"/>
        <v>110784804</v>
      </c>
    </row>
    <row r="17" spans="1:5">
      <c r="A17" s="141" t="s">
        <v>84</v>
      </c>
      <c r="B17" s="142" t="s">
        <v>85</v>
      </c>
      <c r="C17" s="143">
        <f>C18+C21</f>
        <v>68019231</v>
      </c>
      <c r="D17" s="143">
        <f t="shared" ref="D17:E17" si="3">D18+D21</f>
        <v>68373501</v>
      </c>
      <c r="E17" s="143">
        <f t="shared" si="3"/>
        <v>69481059</v>
      </c>
    </row>
    <row r="18" spans="1:5">
      <c r="A18" s="141" t="s">
        <v>448</v>
      </c>
      <c r="B18" s="144" t="s">
        <v>86</v>
      </c>
      <c r="C18" s="143">
        <f>C19+C20</f>
        <v>42381759</v>
      </c>
      <c r="D18" s="143">
        <f t="shared" ref="D18:E18" si="4">D19+D20</f>
        <v>41325963</v>
      </c>
      <c r="E18" s="143">
        <f t="shared" si="4"/>
        <v>40972954</v>
      </c>
    </row>
    <row r="19" spans="1:5" ht="47.25">
      <c r="A19" s="141" t="s">
        <v>449</v>
      </c>
      <c r="B19" s="144" t="s">
        <v>377</v>
      </c>
      <c r="C19" s="143">
        <v>33341837</v>
      </c>
      <c r="D19" s="143">
        <v>32523580</v>
      </c>
      <c r="E19" s="143">
        <v>32289340</v>
      </c>
    </row>
    <row r="20" spans="1:5" ht="47.25">
      <c r="A20" s="141" t="s">
        <v>450</v>
      </c>
      <c r="B20" s="144" t="s">
        <v>378</v>
      </c>
      <c r="C20" s="143">
        <v>9039922</v>
      </c>
      <c r="D20" s="143">
        <v>8802383</v>
      </c>
      <c r="E20" s="143">
        <v>8683614</v>
      </c>
    </row>
    <row r="21" spans="1:5">
      <c r="A21" s="141" t="s">
        <v>351</v>
      </c>
      <c r="B21" s="144" t="s">
        <v>87</v>
      </c>
      <c r="C21" s="143">
        <v>25637472</v>
      </c>
      <c r="D21" s="143">
        <v>27047538</v>
      </c>
      <c r="E21" s="143">
        <v>28508105</v>
      </c>
    </row>
    <row r="22" spans="1:5" ht="31.5">
      <c r="A22" s="141" t="s">
        <v>88</v>
      </c>
      <c r="B22" s="144" t="s">
        <v>395</v>
      </c>
      <c r="C22" s="143">
        <f>C23</f>
        <v>4276310</v>
      </c>
      <c r="D22" s="143">
        <f t="shared" ref="D22:E22" si="5">D23</f>
        <v>6283686</v>
      </c>
      <c r="E22" s="143">
        <f t="shared" si="5"/>
        <v>8018185</v>
      </c>
    </row>
    <row r="23" spans="1:5" ht="31.5">
      <c r="A23" s="141" t="s">
        <v>90</v>
      </c>
      <c r="B23" s="144" t="s">
        <v>396</v>
      </c>
      <c r="C23" s="143">
        <f>C24+C25+C26+C27+C28+C29+C30</f>
        <v>4276310</v>
      </c>
      <c r="D23" s="143">
        <f t="shared" ref="D23:E23" si="6">D24+D25+D26+D27+D28+D29+D30</f>
        <v>6283686</v>
      </c>
      <c r="E23" s="143">
        <f t="shared" si="6"/>
        <v>8018185</v>
      </c>
    </row>
    <row r="24" spans="1:5" ht="31.5">
      <c r="A24" s="141" t="s">
        <v>451</v>
      </c>
      <c r="B24" s="144" t="s">
        <v>397</v>
      </c>
      <c r="C24" s="143">
        <v>46596</v>
      </c>
      <c r="D24" s="143">
        <v>51770</v>
      </c>
      <c r="E24" s="143">
        <v>56361</v>
      </c>
    </row>
    <row r="25" spans="1:5" ht="141.75">
      <c r="A25" s="141" t="s">
        <v>452</v>
      </c>
      <c r="B25" s="144" t="s">
        <v>430</v>
      </c>
      <c r="C25" s="145">
        <v>978508</v>
      </c>
      <c r="D25" s="145">
        <v>1073936</v>
      </c>
      <c r="E25" s="145">
        <v>1195933</v>
      </c>
    </row>
    <row r="26" spans="1:5" ht="78.75">
      <c r="A26" s="141" t="s">
        <v>424</v>
      </c>
      <c r="B26" s="144" t="s">
        <v>398</v>
      </c>
      <c r="C26" s="145">
        <v>1265024</v>
      </c>
      <c r="D26" s="145">
        <v>1971114</v>
      </c>
      <c r="E26" s="145">
        <v>2550392</v>
      </c>
    </row>
    <row r="27" spans="1:5" ht="94.5">
      <c r="A27" s="141" t="s">
        <v>425</v>
      </c>
      <c r="B27" s="144" t="s">
        <v>379</v>
      </c>
      <c r="C27" s="145">
        <v>8864</v>
      </c>
      <c r="D27" s="145">
        <v>13015</v>
      </c>
      <c r="E27" s="145">
        <v>16327</v>
      </c>
    </row>
    <row r="28" spans="1:5" ht="78.75">
      <c r="A28" s="141" t="s">
        <v>426</v>
      </c>
      <c r="B28" s="144" t="s">
        <v>399</v>
      </c>
      <c r="C28" s="143">
        <v>2449854</v>
      </c>
      <c r="D28" s="143">
        <v>3822014</v>
      </c>
      <c r="E28" s="143">
        <v>4947062</v>
      </c>
    </row>
    <row r="29" spans="1:5" ht="78.75">
      <c r="A29" s="141" t="s">
        <v>427</v>
      </c>
      <c r="B29" s="144" t="s">
        <v>400</v>
      </c>
      <c r="C29" s="143">
        <v>-235234</v>
      </c>
      <c r="D29" s="143">
        <v>-366670</v>
      </c>
      <c r="E29" s="143">
        <v>-461840</v>
      </c>
    </row>
    <row r="30" spans="1:5" ht="31.5">
      <c r="A30" s="141" t="s">
        <v>460</v>
      </c>
      <c r="B30" s="144" t="s">
        <v>459</v>
      </c>
      <c r="C30" s="143">
        <v>-237302</v>
      </c>
      <c r="D30" s="143">
        <v>-281493</v>
      </c>
      <c r="E30" s="143">
        <v>-286050</v>
      </c>
    </row>
    <row r="31" spans="1:5">
      <c r="A31" s="141" t="s">
        <v>95</v>
      </c>
      <c r="B31" s="144" t="s">
        <v>96</v>
      </c>
      <c r="C31" s="143">
        <v>15306041</v>
      </c>
      <c r="D31" s="143">
        <v>15014554</v>
      </c>
      <c r="E31" s="143">
        <v>15051391</v>
      </c>
    </row>
    <row r="32" spans="1:5">
      <c r="A32" s="141" t="s">
        <v>97</v>
      </c>
      <c r="B32" s="144" t="s">
        <v>98</v>
      </c>
      <c r="C32" s="143">
        <v>14375667</v>
      </c>
      <c r="D32" s="143">
        <v>14048040</v>
      </c>
      <c r="E32" s="143">
        <v>14037940</v>
      </c>
    </row>
    <row r="33" spans="1:5">
      <c r="A33" s="141" t="s">
        <v>99</v>
      </c>
      <c r="B33" s="144" t="s">
        <v>100</v>
      </c>
      <c r="C33" s="143">
        <f>C34+C35</f>
        <v>930374</v>
      </c>
      <c r="D33" s="143">
        <f t="shared" ref="D33:E33" si="7">D34+D35</f>
        <v>966514</v>
      </c>
      <c r="E33" s="143">
        <f t="shared" si="7"/>
        <v>1013451</v>
      </c>
    </row>
    <row r="34" spans="1:5">
      <c r="A34" s="141" t="s">
        <v>453</v>
      </c>
      <c r="B34" s="144" t="s">
        <v>380</v>
      </c>
      <c r="C34" s="143">
        <v>363882</v>
      </c>
      <c r="D34" s="143">
        <v>369711</v>
      </c>
      <c r="E34" s="143">
        <v>376441</v>
      </c>
    </row>
    <row r="35" spans="1:5">
      <c r="A35" s="141" t="s">
        <v>454</v>
      </c>
      <c r="B35" s="144" t="s">
        <v>381</v>
      </c>
      <c r="C35" s="143">
        <v>566492</v>
      </c>
      <c r="D35" s="143">
        <v>596803</v>
      </c>
      <c r="E35" s="143">
        <v>637010</v>
      </c>
    </row>
    <row r="36" spans="1:5" ht="31.5">
      <c r="A36" s="141" t="s">
        <v>101</v>
      </c>
      <c r="B36" s="144" t="s">
        <v>102</v>
      </c>
      <c r="C36" s="143">
        <f>C37+C41</f>
        <v>19506747</v>
      </c>
      <c r="D36" s="143">
        <f t="shared" ref="D36:E36" si="8">D37+D41</f>
        <v>18407396</v>
      </c>
      <c r="E36" s="143">
        <f t="shared" si="8"/>
        <v>18020803</v>
      </c>
    </row>
    <row r="37" spans="1:5">
      <c r="A37" s="141" t="s">
        <v>103</v>
      </c>
      <c r="B37" s="144" t="s">
        <v>104</v>
      </c>
      <c r="C37" s="143">
        <f>C38+C39+C40</f>
        <v>19485409</v>
      </c>
      <c r="D37" s="143">
        <f t="shared" ref="D37:E37" si="9">D38+D39+D40</f>
        <v>18385436</v>
      </c>
      <c r="E37" s="143">
        <f t="shared" si="9"/>
        <v>17998094</v>
      </c>
    </row>
    <row r="38" spans="1:5" ht="31.5">
      <c r="A38" s="141" t="s">
        <v>105</v>
      </c>
      <c r="B38" s="144" t="s">
        <v>382</v>
      </c>
      <c r="C38" s="143">
        <v>1837749</v>
      </c>
      <c r="D38" s="143">
        <v>1724622</v>
      </c>
      <c r="E38" s="143">
        <v>1702352</v>
      </c>
    </row>
    <row r="39" spans="1:5" ht="31.5">
      <c r="A39" s="141" t="s">
        <v>107</v>
      </c>
      <c r="B39" s="144" t="s">
        <v>108</v>
      </c>
      <c r="C39" s="143">
        <v>17191864</v>
      </c>
      <c r="D39" s="143">
        <v>16126767</v>
      </c>
      <c r="E39" s="143">
        <v>15598737</v>
      </c>
    </row>
    <row r="40" spans="1:5">
      <c r="A40" s="141" t="s">
        <v>360</v>
      </c>
      <c r="B40" s="144" t="s">
        <v>338</v>
      </c>
      <c r="C40" s="143">
        <v>455796</v>
      </c>
      <c r="D40" s="143">
        <v>534047</v>
      </c>
      <c r="E40" s="143">
        <v>697005</v>
      </c>
    </row>
    <row r="41" spans="1:5" ht="31.5">
      <c r="A41" s="141" t="s">
        <v>109</v>
      </c>
      <c r="B41" s="144" t="s">
        <v>110</v>
      </c>
      <c r="C41" s="143">
        <f>C42+C43</f>
        <v>21338</v>
      </c>
      <c r="D41" s="143">
        <f t="shared" ref="D41:E41" si="10">D42+D43</f>
        <v>21960</v>
      </c>
      <c r="E41" s="143">
        <f t="shared" si="10"/>
        <v>22709</v>
      </c>
    </row>
    <row r="42" spans="1:5">
      <c r="A42" s="141" t="s">
        <v>455</v>
      </c>
      <c r="B42" s="144" t="s">
        <v>383</v>
      </c>
      <c r="C42" s="143">
        <v>17080</v>
      </c>
      <c r="D42" s="143">
        <v>17598</v>
      </c>
      <c r="E42" s="143">
        <v>18115</v>
      </c>
    </row>
    <row r="43" spans="1:5" ht="31.5">
      <c r="A43" s="141" t="s">
        <v>456</v>
      </c>
      <c r="B43" s="144" t="s">
        <v>384</v>
      </c>
      <c r="C43" s="143">
        <v>4258</v>
      </c>
      <c r="D43" s="143">
        <v>4362</v>
      </c>
      <c r="E43" s="143">
        <v>4594</v>
      </c>
    </row>
    <row r="44" spans="1:5">
      <c r="A44" s="141" t="s">
        <v>111</v>
      </c>
      <c r="B44" s="144" t="s">
        <v>385</v>
      </c>
      <c r="C44" s="143">
        <v>214614.9</v>
      </c>
      <c r="D44" s="143">
        <v>212166</v>
      </c>
      <c r="E44" s="143">
        <v>213366</v>
      </c>
    </row>
    <row r="45" spans="1:5">
      <c r="A45" s="142"/>
      <c r="B45" s="144" t="s">
        <v>115</v>
      </c>
      <c r="C45" s="143">
        <f>C46+C54+C63+C66+C68+C69</f>
        <v>21310532.756999999</v>
      </c>
      <c r="D45" s="143">
        <f t="shared" ref="D45:E45" si="11">D46+D54+D63+D66+D68+D69</f>
        <v>20440798</v>
      </c>
      <c r="E45" s="143">
        <f t="shared" si="11"/>
        <v>20130071</v>
      </c>
    </row>
    <row r="46" spans="1:5" ht="47.25">
      <c r="A46" s="141" t="s">
        <v>116</v>
      </c>
      <c r="B46" s="144" t="s">
        <v>117</v>
      </c>
      <c r="C46" s="143">
        <f>C47+C48+C49+C53</f>
        <v>16595154</v>
      </c>
      <c r="D46" s="143">
        <f t="shared" ref="D46:E46" si="12">D47+D48+D49+D53</f>
        <v>15902150</v>
      </c>
      <c r="E46" s="143">
        <f t="shared" si="12"/>
        <v>15564320</v>
      </c>
    </row>
    <row r="47" spans="1:5" ht="63">
      <c r="A47" s="141" t="s">
        <v>402</v>
      </c>
      <c r="B47" s="144" t="s">
        <v>408</v>
      </c>
      <c r="C47" s="143">
        <v>16283976</v>
      </c>
      <c r="D47" s="143">
        <v>15669454</v>
      </c>
      <c r="E47" s="143">
        <v>15336720</v>
      </c>
    </row>
    <row r="48" spans="1:5" ht="47.25">
      <c r="A48" s="141" t="s">
        <v>403</v>
      </c>
      <c r="B48" s="144" t="s">
        <v>409</v>
      </c>
      <c r="C48" s="143">
        <v>221709</v>
      </c>
      <c r="D48" s="143">
        <v>152680</v>
      </c>
      <c r="E48" s="143">
        <v>149993</v>
      </c>
    </row>
    <row r="49" spans="1:5" ht="94.5">
      <c r="A49" s="141" t="s">
        <v>122</v>
      </c>
      <c r="B49" s="144" t="s">
        <v>387</v>
      </c>
      <c r="C49" s="143">
        <f>C50+C51+C52</f>
        <v>73720</v>
      </c>
      <c r="D49" s="143">
        <f t="shared" ref="D49:E49" si="13">D50+D51+D52</f>
        <v>73580</v>
      </c>
      <c r="E49" s="143">
        <f t="shared" si="13"/>
        <v>70810</v>
      </c>
    </row>
    <row r="50" spans="1:5" ht="78.75">
      <c r="A50" s="141" t="s">
        <v>404</v>
      </c>
      <c r="B50" s="144" t="s">
        <v>410</v>
      </c>
      <c r="C50" s="143">
        <v>41960</v>
      </c>
      <c r="D50" s="143">
        <v>41820</v>
      </c>
      <c r="E50" s="143">
        <v>39050</v>
      </c>
    </row>
    <row r="51" spans="1:5" ht="78.75">
      <c r="A51" s="141" t="s">
        <v>405</v>
      </c>
      <c r="B51" s="144" t="s">
        <v>411</v>
      </c>
      <c r="C51" s="143">
        <v>420</v>
      </c>
      <c r="D51" s="143">
        <v>420</v>
      </c>
      <c r="E51" s="143">
        <v>420</v>
      </c>
    </row>
    <row r="52" spans="1:5" ht="47.25">
      <c r="A52" s="141" t="s">
        <v>406</v>
      </c>
      <c r="B52" s="144" t="s">
        <v>412</v>
      </c>
      <c r="C52" s="143">
        <v>31340</v>
      </c>
      <c r="D52" s="143">
        <v>31340</v>
      </c>
      <c r="E52" s="143">
        <v>31340</v>
      </c>
    </row>
    <row r="53" spans="1:5" ht="47.25">
      <c r="A53" s="141" t="s">
        <v>407</v>
      </c>
      <c r="B53" s="144" t="s">
        <v>413</v>
      </c>
      <c r="C53" s="143">
        <v>15749</v>
      </c>
      <c r="D53" s="143">
        <v>6436</v>
      </c>
      <c r="E53" s="143">
        <v>6797</v>
      </c>
    </row>
    <row r="54" spans="1:5">
      <c r="A54" s="141" t="s">
        <v>129</v>
      </c>
      <c r="B54" s="144" t="s">
        <v>130</v>
      </c>
      <c r="C54" s="143">
        <f>C55+C56+C62</f>
        <v>2820538</v>
      </c>
      <c r="D54" s="143">
        <f t="shared" ref="D54:E54" si="14">D55+D56+D62</f>
        <v>2638758</v>
      </c>
      <c r="E54" s="143">
        <f t="shared" si="14"/>
        <v>2652808</v>
      </c>
    </row>
    <row r="55" spans="1:5">
      <c r="A55" s="141" t="s">
        <v>414</v>
      </c>
      <c r="B55" s="144" t="s">
        <v>131</v>
      </c>
      <c r="C55" s="143">
        <v>64800</v>
      </c>
      <c r="D55" s="143">
        <v>67392</v>
      </c>
      <c r="E55" s="143">
        <v>70088</v>
      </c>
    </row>
    <row r="56" spans="1:5">
      <c r="A56" s="141" t="s">
        <v>436</v>
      </c>
      <c r="B56" s="144" t="s">
        <v>132</v>
      </c>
      <c r="C56" s="143">
        <f>C57+C58+C59+C60+C61</f>
        <v>2735638</v>
      </c>
      <c r="D56" s="143">
        <f t="shared" ref="D56:E56" si="15">D57+D58+D59+D60+D61</f>
        <v>2551216</v>
      </c>
      <c r="E56" s="143">
        <f t="shared" si="15"/>
        <v>2562520</v>
      </c>
    </row>
    <row r="57" spans="1:5" ht="63">
      <c r="A57" s="141" t="s">
        <v>415</v>
      </c>
      <c r="B57" s="144" t="s">
        <v>437</v>
      </c>
      <c r="C57" s="143">
        <v>4000</v>
      </c>
      <c r="D57" s="143">
        <v>4000</v>
      </c>
      <c r="E57" s="143">
        <v>4000</v>
      </c>
    </row>
    <row r="58" spans="1:5" ht="63">
      <c r="A58" s="141" t="s">
        <v>417</v>
      </c>
      <c r="B58" s="144" t="s">
        <v>416</v>
      </c>
      <c r="C58" s="143">
        <v>2644338</v>
      </c>
      <c r="D58" s="143">
        <v>2459816</v>
      </c>
      <c r="E58" s="143">
        <v>2471020</v>
      </c>
    </row>
    <row r="59" spans="1:5" ht="31.5">
      <c r="A59" s="141" t="s">
        <v>428</v>
      </c>
      <c r="B59" s="144" t="s">
        <v>418</v>
      </c>
      <c r="C59" s="143">
        <v>85600</v>
      </c>
      <c r="D59" s="143">
        <v>85700</v>
      </c>
      <c r="E59" s="143">
        <v>85800</v>
      </c>
    </row>
    <row r="60" spans="1:5" ht="63">
      <c r="A60" s="141" t="s">
        <v>419</v>
      </c>
      <c r="B60" s="144" t="s">
        <v>386</v>
      </c>
      <c r="C60" s="143">
        <v>900</v>
      </c>
      <c r="D60" s="143">
        <v>900</v>
      </c>
      <c r="E60" s="143">
        <v>900</v>
      </c>
    </row>
    <row r="61" spans="1:5" ht="31.5">
      <c r="A61" s="141" t="s">
        <v>421</v>
      </c>
      <c r="B61" s="144" t="s">
        <v>420</v>
      </c>
      <c r="C61" s="143">
        <v>800</v>
      </c>
      <c r="D61" s="143">
        <v>800</v>
      </c>
      <c r="E61" s="143">
        <v>800</v>
      </c>
    </row>
    <row r="62" spans="1:5">
      <c r="A62" s="141" t="s">
        <v>422</v>
      </c>
      <c r="B62" s="144" t="s">
        <v>438</v>
      </c>
      <c r="C62" s="143">
        <v>20100</v>
      </c>
      <c r="D62" s="143">
        <v>20150</v>
      </c>
      <c r="E62" s="143">
        <v>20200</v>
      </c>
    </row>
    <row r="63" spans="1:5" ht="31.5">
      <c r="A63" s="141" t="s">
        <v>133</v>
      </c>
      <c r="B63" s="144" t="s">
        <v>134</v>
      </c>
      <c r="C63" s="143">
        <f>C64+C65</f>
        <v>307146</v>
      </c>
      <c r="D63" s="143">
        <f t="shared" ref="D63:E63" si="16">D64+D65</f>
        <v>320123</v>
      </c>
      <c r="E63" s="143">
        <f t="shared" si="16"/>
        <v>334261</v>
      </c>
    </row>
    <row r="64" spans="1:5" ht="47.25">
      <c r="A64" s="141" t="s">
        <v>281</v>
      </c>
      <c r="B64" s="144" t="s">
        <v>439</v>
      </c>
      <c r="C64" s="143">
        <v>150432</v>
      </c>
      <c r="D64" s="143">
        <v>155579</v>
      </c>
      <c r="E64" s="143">
        <v>161490</v>
      </c>
    </row>
    <row r="65" spans="1:5" ht="31.5">
      <c r="A65" s="141" t="s">
        <v>282</v>
      </c>
      <c r="B65" s="144" t="s">
        <v>429</v>
      </c>
      <c r="C65" s="143">
        <v>156714</v>
      </c>
      <c r="D65" s="143">
        <v>164544</v>
      </c>
      <c r="E65" s="143">
        <v>172771</v>
      </c>
    </row>
    <row r="66" spans="1:5" ht="31.5">
      <c r="A66" s="141" t="s">
        <v>135</v>
      </c>
      <c r="B66" s="144" t="s">
        <v>136</v>
      </c>
      <c r="C66" s="143">
        <f>C67</f>
        <v>2934</v>
      </c>
      <c r="D66" s="143">
        <f t="shared" ref="D66:E66" si="17">D67</f>
        <v>2037</v>
      </c>
      <c r="E66" s="143">
        <f t="shared" si="17"/>
        <v>1988</v>
      </c>
    </row>
    <row r="67" spans="1:5" ht="78.75">
      <c r="A67" s="141" t="s">
        <v>423</v>
      </c>
      <c r="B67" s="144" t="s">
        <v>431</v>
      </c>
      <c r="C67" s="143">
        <v>2934</v>
      </c>
      <c r="D67" s="143">
        <v>2037</v>
      </c>
      <c r="E67" s="143">
        <v>1988</v>
      </c>
    </row>
    <row r="68" spans="1:5">
      <c r="A68" s="141" t="s">
        <v>137</v>
      </c>
      <c r="B68" s="144" t="s">
        <v>138</v>
      </c>
      <c r="C68" s="143">
        <v>371040.75699999998</v>
      </c>
      <c r="D68" s="143">
        <v>368330</v>
      </c>
      <c r="E68" s="143">
        <v>367294</v>
      </c>
    </row>
    <row r="69" spans="1:5">
      <c r="A69" s="141" t="s">
        <v>139</v>
      </c>
      <c r="B69" s="144" t="s">
        <v>140</v>
      </c>
      <c r="C69" s="143">
        <v>1213720</v>
      </c>
      <c r="D69" s="143">
        <v>1209400</v>
      </c>
      <c r="E69" s="143">
        <v>1209400</v>
      </c>
    </row>
    <row r="70" spans="1:5">
      <c r="A70" s="141" t="s">
        <v>143</v>
      </c>
      <c r="B70" s="144" t="s">
        <v>144</v>
      </c>
      <c r="C70" s="143">
        <f>C71+C78+C79+C80</f>
        <v>83667904.00124</v>
      </c>
      <c r="D70" s="143">
        <f t="shared" ref="D70:E70" si="18">D71+D78+D79+D80</f>
        <v>48541838.909010001</v>
      </c>
      <c r="E70" s="143">
        <f t="shared" si="18"/>
        <v>51957686.804860003</v>
      </c>
    </row>
    <row r="71" spans="1:5" ht="31.5">
      <c r="A71" s="141" t="s">
        <v>145</v>
      </c>
      <c r="B71" s="144" t="s">
        <v>391</v>
      </c>
      <c r="C71" s="143">
        <f>C72+C75+C76+C77</f>
        <v>65492239.523699999</v>
      </c>
      <c r="D71" s="143">
        <f t="shared" ref="D71:E71" si="19">D72+D75+D76+D77</f>
        <v>48299218.469999999</v>
      </c>
      <c r="E71" s="143">
        <f t="shared" si="19"/>
        <v>51767076.980000004</v>
      </c>
    </row>
    <row r="72" spans="1:5">
      <c r="A72" s="141" t="s">
        <v>440</v>
      </c>
      <c r="B72" s="144" t="s">
        <v>389</v>
      </c>
      <c r="C72" s="143">
        <f>C73+C74</f>
        <v>49122149.399999999</v>
      </c>
      <c r="D72" s="143">
        <f t="shared" ref="D72:E72" si="20">D73+D74</f>
        <v>35928069.899999999</v>
      </c>
      <c r="E72" s="143">
        <f t="shared" si="20"/>
        <v>38571040.5</v>
      </c>
    </row>
    <row r="73" spans="1:5" ht="31.5">
      <c r="A73" s="141" t="s">
        <v>441</v>
      </c>
      <c r="B73" s="144" t="s">
        <v>390</v>
      </c>
      <c r="C73" s="143">
        <v>46907224.399999999</v>
      </c>
      <c r="D73" s="143">
        <v>35928069.899999999</v>
      </c>
      <c r="E73" s="143">
        <v>38571040.5</v>
      </c>
    </row>
    <row r="74" spans="1:5" ht="47.25">
      <c r="A74" s="141" t="s">
        <v>458</v>
      </c>
      <c r="B74" s="144" t="s">
        <v>457</v>
      </c>
      <c r="C74" s="143">
        <v>2214925</v>
      </c>
      <c r="D74" s="143"/>
      <c r="E74" s="143"/>
    </row>
    <row r="75" spans="1:5" ht="31.5">
      <c r="A75" s="141" t="s">
        <v>442</v>
      </c>
      <c r="B75" s="144" t="s">
        <v>392</v>
      </c>
      <c r="C75" s="143">
        <v>6759304.6000000006</v>
      </c>
      <c r="D75" s="143">
        <v>4425773.5999999996</v>
      </c>
      <c r="E75" s="143">
        <v>5195148.4000000004</v>
      </c>
    </row>
    <row r="76" spans="1:5" ht="20.25" customHeight="1">
      <c r="A76" s="141" t="s">
        <v>443</v>
      </c>
      <c r="B76" s="144" t="s">
        <v>393</v>
      </c>
      <c r="C76" s="143">
        <v>4568821.5399999991</v>
      </c>
      <c r="D76" s="143">
        <v>4325778.3</v>
      </c>
      <c r="E76" s="143">
        <v>4293575.7</v>
      </c>
    </row>
    <row r="77" spans="1:5">
      <c r="A77" s="141" t="s">
        <v>444</v>
      </c>
      <c r="B77" s="144" t="s">
        <v>313</v>
      </c>
      <c r="C77" s="143">
        <v>5041963.9837000007</v>
      </c>
      <c r="D77" s="143">
        <v>3619596.67</v>
      </c>
      <c r="E77" s="143">
        <v>3707312.3800000004</v>
      </c>
    </row>
    <row r="78" spans="1:5" ht="31.5">
      <c r="A78" s="141" t="s">
        <v>461</v>
      </c>
      <c r="B78" s="144" t="s">
        <v>28</v>
      </c>
      <c r="C78" s="143">
        <v>4960912.0999999996</v>
      </c>
      <c r="D78" s="143"/>
      <c r="E78" s="143"/>
    </row>
    <row r="79" spans="1:5" ht="31.5">
      <c r="A79" s="141" t="s">
        <v>401</v>
      </c>
      <c r="B79" s="144" t="s">
        <v>394</v>
      </c>
      <c r="C79" s="143">
        <v>12915765.97054</v>
      </c>
      <c r="D79" s="143">
        <v>242620.43901</v>
      </c>
      <c r="E79" s="143">
        <v>190609.82485999999</v>
      </c>
    </row>
    <row r="80" spans="1:5" ht="78.75">
      <c r="A80" s="141" t="s">
        <v>48</v>
      </c>
      <c r="B80" s="144" t="s">
        <v>141</v>
      </c>
      <c r="C80" s="143">
        <v>298986.40700000001</v>
      </c>
      <c r="D80" s="143"/>
      <c r="E80" s="143"/>
    </row>
  </sheetData>
  <mergeCells count="8">
    <mergeCell ref="A1:E1"/>
    <mergeCell ref="A2:E2"/>
    <mergeCell ref="A3:E3"/>
    <mergeCell ref="A4:E4"/>
    <mergeCell ref="B6:E6"/>
    <mergeCell ref="A7:E7"/>
    <mergeCell ref="A10:E10"/>
    <mergeCell ref="B8:E8"/>
  </mergeCells>
  <printOptions horizontalCentered="1"/>
  <pageMargins left="0.98425196850393704" right="0.51181102362204722" top="0.51181102362204722" bottom="0.51181102362204722" header="0.31496062992125984" footer="0.31496062992125984"/>
  <pageSetup paperSize="9" scale="56" fitToHeight="0" orientation="portrait" horizontalDpi="300" verticalDpi="30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529"/>
  <sheetViews>
    <sheetView workbookViewId="0">
      <selection activeCell="A32" sqref="A32"/>
    </sheetView>
  </sheetViews>
  <sheetFormatPr defaultColWidth="0" defaultRowHeight="12.75"/>
  <cols>
    <col min="1" max="1" width="25.28515625" style="80" bestFit="1" customWidth="1"/>
    <col min="2" max="2" width="39.42578125" style="81" customWidth="1"/>
    <col min="3" max="4" width="11.85546875" style="81" customWidth="1"/>
    <col min="5" max="5" width="12" style="81" customWidth="1"/>
    <col min="6" max="7" width="11.85546875" style="81" customWidth="1"/>
    <col min="8" max="8" width="11" style="81" bestFit="1" customWidth="1"/>
    <col min="9" max="10" width="12" style="81" customWidth="1"/>
    <col min="11" max="11" width="11.5703125" style="81" customWidth="1"/>
    <col min="12" max="12" width="12.28515625" style="81" customWidth="1"/>
    <col min="13" max="13" width="11.7109375" style="81" customWidth="1"/>
    <col min="14" max="14" width="13.140625" style="81" customWidth="1"/>
    <col min="15" max="16" width="11.140625" style="1" bestFit="1" customWidth="1"/>
    <col min="17" max="17" width="10.140625" style="1" bestFit="1" customWidth="1"/>
    <col min="18" max="211" width="9.140625" style="1" customWidth="1"/>
    <col min="212" max="212" width="25.28515625" style="1" bestFit="1" customWidth="1"/>
    <col min="213" max="213" width="39.42578125" style="1" customWidth="1"/>
    <col min="214" max="16384" width="0" style="1" hidden="1"/>
  </cols>
  <sheetData>
    <row r="1" spans="1:17" ht="15">
      <c r="A1" s="133" t="s">
        <v>365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7" s="7" customFormat="1" ht="15.75">
      <c r="A2" s="2"/>
      <c r="B2" s="3"/>
      <c r="C2" s="4"/>
      <c r="D2" s="4"/>
      <c r="E2" s="6"/>
      <c r="F2" s="4"/>
      <c r="G2" s="4"/>
      <c r="H2" s="94"/>
      <c r="I2" s="6"/>
      <c r="J2" s="6"/>
      <c r="K2" s="6"/>
      <c r="M2" s="5"/>
    </row>
    <row r="3" spans="1:17" s="7" customFormat="1" ht="15.75" customHeight="1">
      <c r="A3" s="8"/>
      <c r="B3" s="9"/>
      <c r="C3" s="91"/>
      <c r="D3" s="91"/>
      <c r="E3" s="93"/>
      <c r="F3" s="91"/>
      <c r="G3" s="91"/>
      <c r="H3" s="11"/>
      <c r="I3" s="12"/>
      <c r="J3" s="12"/>
      <c r="K3" s="12"/>
      <c r="L3" s="134"/>
      <c r="M3" s="134"/>
      <c r="N3" s="134"/>
    </row>
    <row r="4" spans="1:17" s="7" customFormat="1" ht="15.75" customHeight="1">
      <c r="A4" s="8"/>
      <c r="B4" s="9"/>
      <c r="C4" s="10"/>
      <c r="D4" s="10"/>
      <c r="E4" s="93"/>
      <c r="F4" s="10"/>
      <c r="G4" s="10"/>
      <c r="H4" s="11"/>
      <c r="I4" s="12"/>
      <c r="J4" s="12"/>
      <c r="K4" s="12"/>
      <c r="L4" s="10"/>
      <c r="M4" s="86"/>
      <c r="N4" s="86"/>
    </row>
    <row r="5" spans="1:17" ht="40.5" customHeight="1">
      <c r="A5" s="135" t="s">
        <v>72</v>
      </c>
      <c r="B5" s="135" t="s">
        <v>73</v>
      </c>
      <c r="C5" s="132" t="s">
        <v>356</v>
      </c>
      <c r="D5" s="132"/>
      <c r="E5" s="132"/>
      <c r="F5" s="132" t="s">
        <v>361</v>
      </c>
      <c r="G5" s="132"/>
      <c r="H5" s="132"/>
      <c r="I5" s="132" t="s">
        <v>362</v>
      </c>
      <c r="J5" s="132"/>
      <c r="K5" s="132"/>
      <c r="L5" s="132" t="s">
        <v>57</v>
      </c>
      <c r="M5" s="132"/>
      <c r="N5" s="132"/>
      <c r="O5" s="132" t="s">
        <v>364</v>
      </c>
      <c r="P5" s="132"/>
      <c r="Q5" s="132"/>
    </row>
    <row r="6" spans="1:17" ht="45" customHeight="1">
      <c r="A6" s="135"/>
      <c r="B6" s="135"/>
      <c r="C6" s="13" t="s">
        <v>357</v>
      </c>
      <c r="D6" s="13" t="s">
        <v>358</v>
      </c>
      <c r="E6" s="13" t="s">
        <v>359</v>
      </c>
      <c r="F6" s="13" t="s">
        <v>357</v>
      </c>
      <c r="G6" s="13" t="s">
        <v>358</v>
      </c>
      <c r="H6" s="13" t="s">
        <v>359</v>
      </c>
      <c r="I6" s="13" t="s">
        <v>357</v>
      </c>
      <c r="J6" s="13" t="s">
        <v>358</v>
      </c>
      <c r="K6" s="13" t="s">
        <v>359</v>
      </c>
      <c r="L6" s="13" t="s">
        <v>357</v>
      </c>
      <c r="M6" s="13" t="s">
        <v>358</v>
      </c>
      <c r="N6" s="13" t="s">
        <v>359</v>
      </c>
      <c r="O6" s="13" t="s">
        <v>357</v>
      </c>
      <c r="P6" s="13" t="s">
        <v>358</v>
      </c>
      <c r="Q6" s="13" t="s">
        <v>359</v>
      </c>
    </row>
    <row r="7" spans="1:17">
      <c r="A7" s="14" t="s">
        <v>76</v>
      </c>
      <c r="B7" s="15" t="s">
        <v>77</v>
      </c>
      <c r="C7" s="16">
        <v>1</v>
      </c>
      <c r="D7" s="16">
        <v>2</v>
      </c>
      <c r="E7" s="16">
        <v>3</v>
      </c>
      <c r="F7" s="16">
        <v>4</v>
      </c>
      <c r="G7" s="16">
        <v>5</v>
      </c>
      <c r="H7" s="16">
        <v>6</v>
      </c>
      <c r="I7" s="16">
        <v>8</v>
      </c>
      <c r="J7" s="16"/>
      <c r="K7" s="16">
        <v>9</v>
      </c>
      <c r="L7" s="16">
        <v>28</v>
      </c>
      <c r="M7" s="16">
        <v>29</v>
      </c>
      <c r="N7" s="16">
        <v>45</v>
      </c>
      <c r="O7" s="16">
        <v>28</v>
      </c>
      <c r="P7" s="16">
        <v>29</v>
      </c>
      <c r="Q7" s="16">
        <v>45</v>
      </c>
    </row>
    <row r="8" spans="1:17" s="20" customFormat="1">
      <c r="A8" s="17" t="s">
        <v>78</v>
      </c>
      <c r="B8" s="18" t="s">
        <v>79</v>
      </c>
      <c r="C8" s="19">
        <f t="shared" ref="C8:K8" si="0">C9+C41</f>
        <v>108572892.10000001</v>
      </c>
      <c r="D8" s="19" t="e">
        <f t="shared" si="0"/>
        <v>#REF!</v>
      </c>
      <c r="E8" s="19" t="e">
        <f t="shared" si="0"/>
        <v>#REF!</v>
      </c>
      <c r="F8" s="19">
        <f t="shared" si="0"/>
        <v>116764184.5</v>
      </c>
      <c r="G8" s="19" t="e">
        <f t="shared" si="0"/>
        <v>#REF!</v>
      </c>
      <c r="H8" s="19" t="e">
        <f t="shared" si="0"/>
        <v>#REF!</v>
      </c>
      <c r="I8" s="19">
        <f t="shared" si="0"/>
        <v>124967382.90000001</v>
      </c>
      <c r="J8" s="19" t="e">
        <f t="shared" si="0"/>
        <v>#REF!</v>
      </c>
      <c r="K8" s="19" t="e">
        <f t="shared" si="0"/>
        <v>#REF!</v>
      </c>
      <c r="L8" s="19">
        <f>L9+L41</f>
        <v>133133833.90000001</v>
      </c>
      <c r="M8" s="19" t="e">
        <f>M9+M41</f>
        <v>#REF!</v>
      </c>
      <c r="N8" s="19" t="e">
        <f>N9+N41</f>
        <v>#REF!</v>
      </c>
      <c r="O8" s="19"/>
      <c r="P8" s="19" t="e">
        <f>P9+P41</f>
        <v>#REF!</v>
      </c>
      <c r="Q8" s="19" t="e">
        <f>Q9+Q41</f>
        <v>#REF!</v>
      </c>
    </row>
    <row r="9" spans="1:17" s="20" customFormat="1">
      <c r="A9" s="21" t="s">
        <v>80</v>
      </c>
      <c r="B9" s="22" t="s">
        <v>81</v>
      </c>
      <c r="C9" s="23">
        <f t="shared" ref="C9:K9" si="1">C11+C30</f>
        <v>61681780.200000003</v>
      </c>
      <c r="D9" s="23" t="e">
        <f t="shared" si="1"/>
        <v>#REF!</v>
      </c>
      <c r="E9" s="23" t="e">
        <f t="shared" si="1"/>
        <v>#REF!</v>
      </c>
      <c r="F9" s="23">
        <f t="shared" si="1"/>
        <v>65208853.399999999</v>
      </c>
      <c r="G9" s="23" t="e">
        <f t="shared" si="1"/>
        <v>#REF!</v>
      </c>
      <c r="H9" s="23" t="e">
        <f t="shared" si="1"/>
        <v>#REF!</v>
      </c>
      <c r="I9" s="23">
        <f t="shared" si="1"/>
        <v>73412052.200000003</v>
      </c>
      <c r="J9" s="23" t="e">
        <f t="shared" si="1"/>
        <v>#REF!</v>
      </c>
      <c r="K9" s="23" t="e">
        <f t="shared" si="1"/>
        <v>#REF!</v>
      </c>
      <c r="L9" s="23">
        <f>L11+L30</f>
        <v>81578503.200000003</v>
      </c>
      <c r="M9" s="23" t="e">
        <f>M11+M30</f>
        <v>#REF!</v>
      </c>
      <c r="N9" s="23" t="e">
        <f>N11+N30</f>
        <v>#REF!</v>
      </c>
      <c r="O9" s="23"/>
      <c r="P9" s="23" t="e">
        <f>P11+P30</f>
        <v>#REF!</v>
      </c>
      <c r="Q9" s="23" t="e">
        <f>Q11+Q30</f>
        <v>#REF!</v>
      </c>
    </row>
    <row r="10" spans="1:17" s="20" customFormat="1" ht="5.25" hidden="1" customHeight="1">
      <c r="A10" s="24"/>
      <c r="B10" s="25" t="s">
        <v>82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1:17" s="20" customFormat="1">
      <c r="A11" s="17"/>
      <c r="B11" s="18" t="s">
        <v>83</v>
      </c>
      <c r="C11" s="19">
        <f t="shared" ref="C11:K11" si="2">C12+C15+C19+C22+C28+C29</f>
        <v>56834543.200000003</v>
      </c>
      <c r="D11" s="19" t="e">
        <f t="shared" si="2"/>
        <v>#REF!</v>
      </c>
      <c r="E11" s="19" t="e">
        <f t="shared" si="2"/>
        <v>#REF!</v>
      </c>
      <c r="F11" s="19">
        <f t="shared" si="2"/>
        <v>59995194.799999997</v>
      </c>
      <c r="G11" s="19" t="e">
        <f t="shared" si="2"/>
        <v>#REF!</v>
      </c>
      <c r="H11" s="19" t="e">
        <f t="shared" si="2"/>
        <v>#REF!</v>
      </c>
      <c r="I11" s="19">
        <f t="shared" si="2"/>
        <v>69856296.200000003</v>
      </c>
      <c r="J11" s="19" t="e">
        <f t="shared" si="2"/>
        <v>#REF!</v>
      </c>
      <c r="K11" s="19" t="e">
        <f t="shared" si="2"/>
        <v>#REF!</v>
      </c>
      <c r="L11" s="19">
        <f>L12+L15+L19+L22+L28+L29</f>
        <v>78223699.200000003</v>
      </c>
      <c r="M11" s="19" t="e">
        <f>M12+M15+M19+M22+M28+M29</f>
        <v>#REF!</v>
      </c>
      <c r="N11" s="19" t="e">
        <f>N12+N15+N19+N22+N28+N29</f>
        <v>#REF!</v>
      </c>
      <c r="O11" s="19"/>
      <c r="P11" s="19" t="e">
        <f>P12+P15+P19+P22+P28+P29</f>
        <v>#REF!</v>
      </c>
      <c r="Q11" s="19" t="e">
        <f>Q12+Q15+Q19+Q22+Q28+Q29</f>
        <v>#REF!</v>
      </c>
    </row>
    <row r="12" spans="1:17" s="30" customFormat="1" ht="15" customHeight="1">
      <c r="A12" s="27" t="s">
        <v>84</v>
      </c>
      <c r="B12" s="28" t="s">
        <v>85</v>
      </c>
      <c r="C12" s="29">
        <f t="shared" ref="C12:H12" si="3">C13+C14</f>
        <v>37984817</v>
      </c>
      <c r="D12" s="29" t="e">
        <f t="shared" si="3"/>
        <v>#REF!</v>
      </c>
      <c r="E12" s="29" t="e">
        <f t="shared" si="3"/>
        <v>#REF!</v>
      </c>
      <c r="F12" s="29">
        <f t="shared" si="3"/>
        <v>40155385</v>
      </c>
      <c r="G12" s="29" t="e">
        <f t="shared" si="3"/>
        <v>#REF!</v>
      </c>
      <c r="H12" s="29" t="e">
        <f t="shared" si="3"/>
        <v>#REF!</v>
      </c>
      <c r="I12" s="29">
        <f t="shared" ref="I12:N12" si="4">I13+I14</f>
        <v>48984642</v>
      </c>
      <c r="J12" s="29" t="e">
        <f t="shared" si="4"/>
        <v>#REF!</v>
      </c>
      <c r="K12" s="29" t="e">
        <f t="shared" si="4"/>
        <v>#REF!</v>
      </c>
      <c r="L12" s="29">
        <f t="shared" si="4"/>
        <v>56611422</v>
      </c>
      <c r="M12" s="29" t="e">
        <f t="shared" si="4"/>
        <v>#REF!</v>
      </c>
      <c r="N12" s="29">
        <f t="shared" si="4"/>
        <v>11829200</v>
      </c>
      <c r="O12" s="29"/>
      <c r="P12" s="29" t="e">
        <f>P13+P14</f>
        <v>#REF!</v>
      </c>
      <c r="Q12" s="29">
        <f>Q13+Q14</f>
        <v>11829200</v>
      </c>
    </row>
    <row r="13" spans="1:17">
      <c r="A13" s="31" t="s">
        <v>350</v>
      </c>
      <c r="B13" s="32" t="s">
        <v>86</v>
      </c>
      <c r="C13" s="35">
        <v>23392817</v>
      </c>
      <c r="D13" s="35" t="e">
        <f>#REF!</f>
        <v>#REF!</v>
      </c>
      <c r="E13" s="35" t="e">
        <f>D13-C13</f>
        <v>#REF!</v>
      </c>
      <c r="F13" s="35">
        <v>24453385</v>
      </c>
      <c r="G13" s="35" t="e">
        <f>#REF!</f>
        <v>#REF!</v>
      </c>
      <c r="H13" s="35" t="e">
        <f t="shared" ref="H13:H18" si="5">G13-F13</f>
        <v>#REF!</v>
      </c>
      <c r="I13" s="35">
        <v>32292642</v>
      </c>
      <c r="J13" s="35" t="e">
        <f>#REF!</f>
        <v>#REF!</v>
      </c>
      <c r="K13" s="35" t="e">
        <f>J13-I13</f>
        <v>#REF!</v>
      </c>
      <c r="L13" s="33">
        <f>'[1]основная с безвозм'!$AK$13</f>
        <v>38867622</v>
      </c>
      <c r="M13" s="35" t="e">
        <f>#REF!</f>
        <v>#REF!</v>
      </c>
      <c r="N13" s="35">
        <v>0</v>
      </c>
      <c r="O13" s="33"/>
      <c r="P13" s="35" t="e">
        <f>#REF!</f>
        <v>#REF!</v>
      </c>
      <c r="Q13" s="35">
        <v>0</v>
      </c>
    </row>
    <row r="14" spans="1:17">
      <c r="A14" s="31" t="s">
        <v>351</v>
      </c>
      <c r="B14" s="32" t="s">
        <v>87</v>
      </c>
      <c r="C14" s="35">
        <v>14592000</v>
      </c>
      <c r="D14" s="35" t="e">
        <f>#REF!</f>
        <v>#REF!</v>
      </c>
      <c r="E14" s="35" t="e">
        <f>D14-C14</f>
        <v>#REF!</v>
      </c>
      <c r="F14" s="35">
        <v>15702000</v>
      </c>
      <c r="G14" s="35" t="e">
        <f>#REF!</f>
        <v>#REF!</v>
      </c>
      <c r="H14" s="35" t="e">
        <f t="shared" si="5"/>
        <v>#REF!</v>
      </c>
      <c r="I14" s="35">
        <v>16692000</v>
      </c>
      <c r="J14" s="35" t="e">
        <f>#REF!</f>
        <v>#REF!</v>
      </c>
      <c r="K14" s="35" t="e">
        <f>J14-I14</f>
        <v>#REF!</v>
      </c>
      <c r="L14" s="33">
        <f>'[1]основная с безвозм'!$AK$14</f>
        <v>17743800</v>
      </c>
      <c r="M14" s="35" t="e">
        <f>#REF!</f>
        <v>#REF!</v>
      </c>
      <c r="N14" s="35">
        <v>11829200</v>
      </c>
      <c r="O14" s="33"/>
      <c r="P14" s="35" t="e">
        <f>#REF!</f>
        <v>#REF!</v>
      </c>
      <c r="Q14" s="35">
        <v>11829200</v>
      </c>
    </row>
    <row r="15" spans="1:17" s="38" customFormat="1" ht="26.25" customHeight="1">
      <c r="A15" s="27" t="s">
        <v>88</v>
      </c>
      <c r="B15" s="28" t="s">
        <v>89</v>
      </c>
      <c r="C15" s="36">
        <f>C16</f>
        <v>3657113.4000000004</v>
      </c>
      <c r="D15" s="36" t="e">
        <f>D16</f>
        <v>#REF!</v>
      </c>
      <c r="E15" s="36" t="e">
        <f>E16</f>
        <v>#REF!</v>
      </c>
      <c r="F15" s="36">
        <f>F16</f>
        <v>3810102.8</v>
      </c>
      <c r="G15" s="36" t="e">
        <f>G16</f>
        <v>#REF!</v>
      </c>
      <c r="H15" s="36" t="e">
        <f t="shared" si="5"/>
        <v>#REF!</v>
      </c>
      <c r="I15" s="36">
        <f t="shared" ref="I15:N15" si="6">I16</f>
        <v>3918322.2</v>
      </c>
      <c r="J15" s="36" t="e">
        <f t="shared" si="6"/>
        <v>#REF!</v>
      </c>
      <c r="K15" s="36" t="e">
        <f t="shared" si="6"/>
        <v>#REF!</v>
      </c>
      <c r="L15" s="36">
        <f t="shared" si="6"/>
        <v>4029788.2</v>
      </c>
      <c r="M15" s="36" t="e">
        <f t="shared" si="6"/>
        <v>#REF!</v>
      </c>
      <c r="N15" s="36" t="e">
        <f t="shared" si="6"/>
        <v>#REF!</v>
      </c>
      <c r="O15" s="36"/>
      <c r="P15" s="36" t="e">
        <f>P16</f>
        <v>#REF!</v>
      </c>
      <c r="Q15" s="36" t="e">
        <f>Q16</f>
        <v>#REF!</v>
      </c>
    </row>
    <row r="16" spans="1:17" s="43" customFormat="1" ht="24" customHeight="1">
      <c r="A16" s="39" t="s">
        <v>90</v>
      </c>
      <c r="B16" s="40" t="s">
        <v>91</v>
      </c>
      <c r="C16" s="41">
        <v>3657113.4000000004</v>
      </c>
      <c r="D16" s="41" t="e">
        <f>#REF!</f>
        <v>#REF!</v>
      </c>
      <c r="E16" s="42" t="e">
        <f>D16-C16</f>
        <v>#REF!</v>
      </c>
      <c r="F16" s="41">
        <v>3810102.8</v>
      </c>
      <c r="G16" s="41" t="e">
        <f>#REF!</f>
        <v>#REF!</v>
      </c>
      <c r="H16" s="42" t="e">
        <f t="shared" si="5"/>
        <v>#REF!</v>
      </c>
      <c r="I16" s="41">
        <v>3918322.2</v>
      </c>
      <c r="J16" s="41" t="e">
        <f>#REF!</f>
        <v>#REF!</v>
      </c>
      <c r="K16" s="42" t="e">
        <f>J16-I16</f>
        <v>#REF!</v>
      </c>
      <c r="L16" s="41">
        <f>L17+L18</f>
        <v>4029788.2</v>
      </c>
      <c r="M16" s="41" t="e">
        <f>M17+M18</f>
        <v>#REF!</v>
      </c>
      <c r="N16" s="41" t="e">
        <f>M16-L16</f>
        <v>#REF!</v>
      </c>
      <c r="O16" s="41"/>
      <c r="P16" s="41" t="e">
        <f>P17+P18</f>
        <v>#REF!</v>
      </c>
      <c r="Q16" s="41" t="e">
        <f>P16-O16</f>
        <v>#REF!</v>
      </c>
    </row>
    <row r="17" spans="1:17" s="38" customFormat="1">
      <c r="A17" s="48" t="s">
        <v>92</v>
      </c>
      <c r="B17" s="49" t="s">
        <v>93</v>
      </c>
      <c r="C17" s="50">
        <v>154866</v>
      </c>
      <c r="D17" s="50" t="e">
        <f>#REF!</f>
        <v>#REF!</v>
      </c>
      <c r="E17" s="50" t="e">
        <f>D17-C17</f>
        <v>#REF!</v>
      </c>
      <c r="F17" s="50">
        <v>202788</v>
      </c>
      <c r="G17" s="50" t="e">
        <f>#REF!</f>
        <v>#REF!</v>
      </c>
      <c r="H17" s="50" t="e">
        <f t="shared" si="5"/>
        <v>#REF!</v>
      </c>
      <c r="I17" s="50">
        <v>253066</v>
      </c>
      <c r="J17" s="50" t="e">
        <f>#REF!</f>
        <v>#REF!</v>
      </c>
      <c r="K17" s="50" t="e">
        <f>J17-I17</f>
        <v>#REF!</v>
      </c>
      <c r="L17" s="50">
        <f>'[1]основная с безвозм'!$AK$28</f>
        <v>202788</v>
      </c>
      <c r="M17" s="50" t="e">
        <f>#REF!</f>
        <v>#REF!</v>
      </c>
      <c r="N17" s="50" t="e">
        <f>M17-L17</f>
        <v>#REF!</v>
      </c>
      <c r="O17" s="50"/>
      <c r="P17" s="50" t="e">
        <f>#REF!</f>
        <v>#REF!</v>
      </c>
      <c r="Q17" s="50" t="e">
        <f>P17-O17</f>
        <v>#REF!</v>
      </c>
    </row>
    <row r="18" spans="1:17" s="38" customFormat="1" ht="22.5">
      <c r="A18" s="48" t="s">
        <v>92</v>
      </c>
      <c r="B18" s="49" t="s">
        <v>94</v>
      </c>
      <c r="C18" s="52">
        <v>3502247</v>
      </c>
      <c r="D18" s="52" t="e">
        <f>#REF!</f>
        <v>#REF!</v>
      </c>
      <c r="E18" s="50" t="e">
        <f>D18-C18</f>
        <v>#REF!</v>
      </c>
      <c r="F18" s="52">
        <v>3607315</v>
      </c>
      <c r="G18" s="52" t="e">
        <f>#REF!</f>
        <v>#REF!</v>
      </c>
      <c r="H18" s="52" t="e">
        <f t="shared" si="5"/>
        <v>#REF!</v>
      </c>
      <c r="I18" s="52">
        <v>3715534</v>
      </c>
      <c r="J18" s="52" t="e">
        <f>#REF!</f>
        <v>#REF!</v>
      </c>
      <c r="K18" s="52" t="e">
        <f>J18-I18</f>
        <v>#REF!</v>
      </c>
      <c r="L18" s="50">
        <f>'[1]основная с безвозм'!$AK$29</f>
        <v>3827000.2</v>
      </c>
      <c r="M18" s="52" t="e">
        <f>#REF!</f>
        <v>#REF!</v>
      </c>
      <c r="N18" s="50" t="e">
        <f>M18-L18</f>
        <v>#REF!</v>
      </c>
      <c r="O18" s="50"/>
      <c r="P18" s="52" t="e">
        <f>#REF!</f>
        <v>#REF!</v>
      </c>
      <c r="Q18" s="50" t="e">
        <f>P18-O18</f>
        <v>#REF!</v>
      </c>
    </row>
    <row r="19" spans="1:17" s="38" customFormat="1">
      <c r="A19" s="27" t="s">
        <v>95</v>
      </c>
      <c r="B19" s="28" t="s">
        <v>96</v>
      </c>
      <c r="C19" s="36">
        <f t="shared" ref="C19:K19" si="7">SUM(C20:C21)</f>
        <v>7621720</v>
      </c>
      <c r="D19" s="36" t="e">
        <f t="shared" si="7"/>
        <v>#REF!</v>
      </c>
      <c r="E19" s="36" t="e">
        <f t="shared" si="7"/>
        <v>#REF!</v>
      </c>
      <c r="F19" s="36">
        <f t="shared" si="7"/>
        <v>8168066</v>
      </c>
      <c r="G19" s="36" t="e">
        <f t="shared" si="7"/>
        <v>#REF!</v>
      </c>
      <c r="H19" s="36" t="e">
        <f t="shared" si="7"/>
        <v>#REF!</v>
      </c>
      <c r="I19" s="36">
        <f t="shared" si="7"/>
        <v>8622650</v>
      </c>
      <c r="J19" s="36" t="e">
        <f t="shared" si="7"/>
        <v>#REF!</v>
      </c>
      <c r="K19" s="36" t="e">
        <f t="shared" si="7"/>
        <v>#REF!</v>
      </c>
      <c r="L19" s="36">
        <f>L20+L21</f>
        <v>8951074</v>
      </c>
      <c r="M19" s="36" t="e">
        <f>M20+M21</f>
        <v>#REF!</v>
      </c>
      <c r="N19" s="36" t="e">
        <f>N20+N21</f>
        <v>#REF!</v>
      </c>
      <c r="O19" s="36"/>
      <c r="P19" s="36" t="e">
        <f>P20+P21</f>
        <v>#REF!</v>
      </c>
      <c r="Q19" s="36" t="e">
        <f>Q20+Q21</f>
        <v>#REF!</v>
      </c>
    </row>
    <row r="20" spans="1:17" s="47" customFormat="1" ht="12.75" customHeight="1">
      <c r="A20" s="31" t="s">
        <v>97</v>
      </c>
      <c r="B20" s="32" t="s">
        <v>98</v>
      </c>
      <c r="C20" s="35">
        <v>7188720</v>
      </c>
      <c r="D20" s="35" t="e">
        <f>#REF!</f>
        <v>#REF!</v>
      </c>
      <c r="E20" s="35" t="e">
        <f>D20-C20</f>
        <v>#REF!</v>
      </c>
      <c r="F20" s="35">
        <v>7735066</v>
      </c>
      <c r="G20" s="35" t="e">
        <f>#REF!</f>
        <v>#REF!</v>
      </c>
      <c r="H20" s="35" t="e">
        <f>G20-F20</f>
        <v>#REF!</v>
      </c>
      <c r="I20" s="35">
        <v>8189650</v>
      </c>
      <c r="J20" s="35" t="e">
        <f>#REF!</f>
        <v>#REF!</v>
      </c>
      <c r="K20" s="35" t="e">
        <f>J20-I20</f>
        <v>#REF!</v>
      </c>
      <c r="L20" s="53">
        <f>'[1]основная с безвозм'!$AK$39</f>
        <v>8518074</v>
      </c>
      <c r="M20" s="34" t="e">
        <f>#REF!</f>
        <v>#REF!</v>
      </c>
      <c r="N20" s="46" t="e">
        <f>M20-L20</f>
        <v>#REF!</v>
      </c>
      <c r="O20" s="53"/>
      <c r="P20" s="34" t="e">
        <f>#REF!</f>
        <v>#REF!</v>
      </c>
      <c r="Q20" s="46" t="e">
        <f>P20-O20</f>
        <v>#REF!</v>
      </c>
    </row>
    <row r="21" spans="1:17" ht="12.75" customHeight="1">
      <c r="A21" s="31" t="s">
        <v>99</v>
      </c>
      <c r="B21" s="32" t="s">
        <v>100</v>
      </c>
      <c r="C21" s="35">
        <v>433000</v>
      </c>
      <c r="D21" s="35" t="e">
        <f>#REF!</f>
        <v>#REF!</v>
      </c>
      <c r="E21" s="35" t="e">
        <f>D21-C21</f>
        <v>#REF!</v>
      </c>
      <c r="F21" s="35">
        <v>433000</v>
      </c>
      <c r="G21" s="35" t="e">
        <f>#REF!</f>
        <v>#REF!</v>
      </c>
      <c r="H21" s="35" t="e">
        <f>G21-F21</f>
        <v>#REF!</v>
      </c>
      <c r="I21" s="35">
        <v>433000</v>
      </c>
      <c r="J21" s="35" t="e">
        <f>#REF!</f>
        <v>#REF!</v>
      </c>
      <c r="K21" s="35" t="e">
        <f>J21-I21</f>
        <v>#REF!</v>
      </c>
      <c r="L21" s="33">
        <f>'[1]основная с безвозм'!$AK$40</f>
        <v>433000</v>
      </c>
      <c r="M21" s="35" t="e">
        <f>#REF!</f>
        <v>#REF!</v>
      </c>
      <c r="N21" s="46" t="e">
        <f t="shared" ref="N21:N29" si="8">M21-L21</f>
        <v>#REF!</v>
      </c>
      <c r="O21" s="33"/>
      <c r="P21" s="35" t="e">
        <f>#REF!</f>
        <v>#REF!</v>
      </c>
      <c r="Q21" s="46" t="e">
        <f>P21-O21</f>
        <v>#REF!</v>
      </c>
    </row>
    <row r="22" spans="1:17" s="38" customFormat="1" ht="25.5" customHeight="1">
      <c r="A22" s="27" t="s">
        <v>101</v>
      </c>
      <c r="B22" s="28" t="s">
        <v>102</v>
      </c>
      <c r="C22" s="36">
        <f t="shared" ref="C22:K22" si="9">C23+C27</f>
        <v>7568657.8000000007</v>
      </c>
      <c r="D22" s="36" t="e">
        <f t="shared" si="9"/>
        <v>#REF!</v>
      </c>
      <c r="E22" s="36" t="e">
        <f t="shared" si="9"/>
        <v>#REF!</v>
      </c>
      <c r="F22" s="36">
        <f t="shared" si="9"/>
        <v>7859341</v>
      </c>
      <c r="G22" s="36" t="e">
        <f t="shared" si="9"/>
        <v>#REF!</v>
      </c>
      <c r="H22" s="36" t="e">
        <f t="shared" si="9"/>
        <v>#REF!</v>
      </c>
      <c r="I22" s="36">
        <f t="shared" si="9"/>
        <v>8328382</v>
      </c>
      <c r="J22" s="36" t="e">
        <f t="shared" si="9"/>
        <v>#REF!</v>
      </c>
      <c r="K22" s="36" t="e">
        <f t="shared" si="9"/>
        <v>#REF!</v>
      </c>
      <c r="L22" s="36">
        <f>L23+L27</f>
        <v>8629115</v>
      </c>
      <c r="M22" s="36" t="e">
        <f>M23+M27</f>
        <v>#REF!</v>
      </c>
      <c r="N22" s="36" t="e">
        <f>N23+N27</f>
        <v>#REF!</v>
      </c>
      <c r="O22" s="36"/>
      <c r="P22" s="36" t="e">
        <f>P23+P27</f>
        <v>#REF!</v>
      </c>
      <c r="Q22" s="36" t="e">
        <f>Q23+Q27</f>
        <v>#REF!</v>
      </c>
    </row>
    <row r="23" spans="1:17" s="56" customFormat="1">
      <c r="A23" s="54" t="s">
        <v>103</v>
      </c>
      <c r="B23" s="55" t="s">
        <v>104</v>
      </c>
      <c r="C23" s="42">
        <f t="shared" ref="C23:K23" si="10">C24+C25+C26</f>
        <v>7547175.8000000007</v>
      </c>
      <c r="D23" s="42" t="e">
        <f t="shared" si="10"/>
        <v>#REF!</v>
      </c>
      <c r="E23" s="42" t="e">
        <f t="shared" si="10"/>
        <v>#REF!</v>
      </c>
      <c r="F23" s="42">
        <f t="shared" si="10"/>
        <v>7837464</v>
      </c>
      <c r="G23" s="42" t="e">
        <f t="shared" si="10"/>
        <v>#REF!</v>
      </c>
      <c r="H23" s="42" t="e">
        <f t="shared" si="10"/>
        <v>#REF!</v>
      </c>
      <c r="I23" s="42">
        <f t="shared" si="10"/>
        <v>8306505</v>
      </c>
      <c r="J23" s="42" t="e">
        <f t="shared" si="10"/>
        <v>#REF!</v>
      </c>
      <c r="K23" s="42" t="e">
        <f t="shared" si="10"/>
        <v>#REF!</v>
      </c>
      <c r="L23" s="42">
        <f>L24+L25+L26</f>
        <v>8607238</v>
      </c>
      <c r="M23" s="42" t="e">
        <f>M24+M25+M26</f>
        <v>#REF!</v>
      </c>
      <c r="N23" s="42" t="e">
        <f>N24+N25+N26</f>
        <v>#REF!</v>
      </c>
      <c r="O23" s="42"/>
      <c r="P23" s="42" t="e">
        <f>P24+P25+P26</f>
        <v>#REF!</v>
      </c>
      <c r="Q23" s="42" t="e">
        <f>Q24+Q25+Q26</f>
        <v>#REF!</v>
      </c>
    </row>
    <row r="24" spans="1:17" s="47" customFormat="1" ht="12.75" customHeight="1">
      <c r="A24" s="44" t="s">
        <v>105</v>
      </c>
      <c r="B24" s="45" t="s">
        <v>106</v>
      </c>
      <c r="C24" s="46">
        <v>1402387.4</v>
      </c>
      <c r="D24" s="46" t="e">
        <f>#REF!+#REF!</f>
        <v>#REF!</v>
      </c>
      <c r="E24" s="46" t="e">
        <f t="shared" ref="E24:E29" si="11">D24-C24</f>
        <v>#REF!</v>
      </c>
      <c r="F24" s="46">
        <v>1565395.5</v>
      </c>
      <c r="G24" s="46" t="e">
        <f>#REF!+#REF!</f>
        <v>#REF!</v>
      </c>
      <c r="H24" s="46" t="e">
        <f t="shared" ref="H24:H29" si="12">G24-F24</f>
        <v>#REF!</v>
      </c>
      <c r="I24" s="46">
        <v>1905891</v>
      </c>
      <c r="J24" s="46" t="e">
        <f>#REF!+#REF!</f>
        <v>#REF!</v>
      </c>
      <c r="K24" s="46" t="e">
        <f t="shared" ref="K24:K29" si="13">J24-I24</f>
        <v>#REF!</v>
      </c>
      <c r="L24" s="46">
        <f>'[1]основная с безвозм'!$AK$46</f>
        <v>2071159</v>
      </c>
      <c r="M24" s="46" t="e">
        <f>#REF!+#REF!</f>
        <v>#REF!</v>
      </c>
      <c r="N24" s="46" t="e">
        <f t="shared" si="8"/>
        <v>#REF!</v>
      </c>
      <c r="O24" s="46"/>
      <c r="P24" s="46" t="e">
        <f>#REF!+#REF!</f>
        <v>#REF!</v>
      </c>
      <c r="Q24" s="46" t="e">
        <f t="shared" ref="Q24:Q29" si="14">P24-O24</f>
        <v>#REF!</v>
      </c>
    </row>
    <row r="25" spans="1:17" s="47" customFormat="1" ht="22.5">
      <c r="A25" s="44" t="s">
        <v>107</v>
      </c>
      <c r="B25" s="45" t="s">
        <v>108</v>
      </c>
      <c r="C25" s="46">
        <v>6144788.4000000004</v>
      </c>
      <c r="D25" s="46" t="e">
        <f>#REF!</f>
        <v>#REF!</v>
      </c>
      <c r="E25" s="46" t="e">
        <f t="shared" si="11"/>
        <v>#REF!</v>
      </c>
      <c r="F25" s="46">
        <v>6272068.5</v>
      </c>
      <c r="G25" s="46" t="e">
        <f>#REF!</f>
        <v>#REF!</v>
      </c>
      <c r="H25" s="46" t="e">
        <f t="shared" si="12"/>
        <v>#REF!</v>
      </c>
      <c r="I25" s="46">
        <v>6400614</v>
      </c>
      <c r="J25" s="46" t="e">
        <f>#REF!</f>
        <v>#REF!</v>
      </c>
      <c r="K25" s="46" t="e">
        <f t="shared" si="13"/>
        <v>#REF!</v>
      </c>
      <c r="L25" s="46">
        <f>'[1]основная с безвозм'!$AK$47</f>
        <v>6536079</v>
      </c>
      <c r="M25" s="46" t="e">
        <f>#REF!</f>
        <v>#REF!</v>
      </c>
      <c r="N25" s="46" t="e">
        <f t="shared" si="8"/>
        <v>#REF!</v>
      </c>
      <c r="O25" s="46"/>
      <c r="P25" s="46" t="e">
        <f>#REF!</f>
        <v>#REF!</v>
      </c>
      <c r="Q25" s="46" t="e">
        <f t="shared" si="14"/>
        <v>#REF!</v>
      </c>
    </row>
    <row r="26" spans="1:17" s="47" customFormat="1" ht="22.5" hidden="1">
      <c r="A26" s="44" t="s">
        <v>360</v>
      </c>
      <c r="B26" s="45" t="s">
        <v>338</v>
      </c>
      <c r="C26" s="46"/>
      <c r="D26" s="46"/>
      <c r="E26" s="46">
        <f t="shared" si="11"/>
        <v>0</v>
      </c>
      <c r="F26" s="46"/>
      <c r="G26" s="46"/>
      <c r="H26" s="46">
        <f t="shared" si="12"/>
        <v>0</v>
      </c>
      <c r="I26" s="46"/>
      <c r="J26" s="46"/>
      <c r="K26" s="46">
        <f t="shared" si="13"/>
        <v>0</v>
      </c>
      <c r="L26" s="46"/>
      <c r="M26" s="46"/>
      <c r="N26" s="46">
        <f t="shared" si="8"/>
        <v>0</v>
      </c>
      <c r="O26" s="46"/>
      <c r="P26" s="46"/>
      <c r="Q26" s="46">
        <f t="shared" si="14"/>
        <v>0</v>
      </c>
    </row>
    <row r="27" spans="1:17" s="57" customFormat="1" ht="22.9" customHeight="1">
      <c r="A27" s="54" t="s">
        <v>109</v>
      </c>
      <c r="B27" s="55" t="s">
        <v>110</v>
      </c>
      <c r="C27" s="42">
        <v>21482</v>
      </c>
      <c r="D27" s="42" t="e">
        <f>#REF!</f>
        <v>#REF!</v>
      </c>
      <c r="E27" s="42" t="e">
        <f t="shared" si="11"/>
        <v>#REF!</v>
      </c>
      <c r="F27" s="42">
        <v>21877</v>
      </c>
      <c r="G27" s="42" t="e">
        <f>#REF!</f>
        <v>#REF!</v>
      </c>
      <c r="H27" s="42" t="e">
        <f t="shared" si="12"/>
        <v>#REF!</v>
      </c>
      <c r="I27" s="42">
        <v>21877</v>
      </c>
      <c r="J27" s="42" t="e">
        <f>#REF!</f>
        <v>#REF!</v>
      </c>
      <c r="K27" s="42" t="e">
        <f t="shared" si="13"/>
        <v>#REF!</v>
      </c>
      <c r="L27" s="42">
        <f>'[1]основная с безвозм'!$AK$48</f>
        <v>21877</v>
      </c>
      <c r="M27" s="42" t="e">
        <f>#REF!</f>
        <v>#REF!</v>
      </c>
      <c r="N27" s="46" t="e">
        <f t="shared" si="8"/>
        <v>#REF!</v>
      </c>
      <c r="O27" s="42"/>
      <c r="P27" s="42" t="e">
        <f>#REF!</f>
        <v>#REF!</v>
      </c>
      <c r="Q27" s="46" t="e">
        <f t="shared" si="14"/>
        <v>#REF!</v>
      </c>
    </row>
    <row r="28" spans="1:17" s="38" customFormat="1">
      <c r="A28" s="58" t="s">
        <v>111</v>
      </c>
      <c r="B28" s="59" t="s">
        <v>112</v>
      </c>
      <c r="C28" s="37">
        <v>2235</v>
      </c>
      <c r="D28" s="37" t="e">
        <f>#REF!</f>
        <v>#REF!</v>
      </c>
      <c r="E28" s="37" t="e">
        <f t="shared" si="11"/>
        <v>#REF!</v>
      </c>
      <c r="F28" s="37">
        <v>2300</v>
      </c>
      <c r="G28" s="37" t="e">
        <f>#REF!</f>
        <v>#REF!</v>
      </c>
      <c r="H28" s="37" t="e">
        <f t="shared" si="12"/>
        <v>#REF!</v>
      </c>
      <c r="I28" s="37">
        <v>2300</v>
      </c>
      <c r="J28" s="37" t="e">
        <f>#REF!</f>
        <v>#REF!</v>
      </c>
      <c r="K28" s="37" t="e">
        <f t="shared" si="13"/>
        <v>#REF!</v>
      </c>
      <c r="L28" s="37">
        <f>'[1]основная с безвозм'!$AK$49</f>
        <v>2300</v>
      </c>
      <c r="M28" s="37" t="e">
        <f>#REF!</f>
        <v>#REF!</v>
      </c>
      <c r="N28" s="46" t="e">
        <f t="shared" si="8"/>
        <v>#REF!</v>
      </c>
      <c r="O28" s="37"/>
      <c r="P28" s="37" t="e">
        <f>#REF!</f>
        <v>#REF!</v>
      </c>
      <c r="Q28" s="46" t="e">
        <f t="shared" si="14"/>
        <v>#REF!</v>
      </c>
    </row>
    <row r="29" spans="1:17" s="38" customFormat="1" ht="33.75">
      <c r="A29" s="27" t="s">
        <v>113</v>
      </c>
      <c r="B29" s="28" t="s">
        <v>114</v>
      </c>
      <c r="C29" s="36">
        <v>0</v>
      </c>
      <c r="D29" s="36" t="e">
        <f>#REF!</f>
        <v>#REF!</v>
      </c>
      <c r="E29" s="36" t="e">
        <f t="shared" si="11"/>
        <v>#REF!</v>
      </c>
      <c r="F29" s="36">
        <v>0</v>
      </c>
      <c r="G29" s="36" t="e">
        <f>#REF!</f>
        <v>#REF!</v>
      </c>
      <c r="H29" s="36" t="e">
        <f t="shared" si="12"/>
        <v>#REF!</v>
      </c>
      <c r="I29" s="36"/>
      <c r="J29" s="36" t="e">
        <f>#REF!</f>
        <v>#REF!</v>
      </c>
      <c r="K29" s="36" t="e">
        <f t="shared" si="13"/>
        <v>#REF!</v>
      </c>
      <c r="L29" s="36">
        <f>'[1]основная с безвозм'!$AK$50</f>
        <v>0</v>
      </c>
      <c r="M29" s="37" t="e">
        <f>#REF!</f>
        <v>#REF!</v>
      </c>
      <c r="N29" s="46" t="e">
        <f t="shared" si="8"/>
        <v>#REF!</v>
      </c>
      <c r="O29" s="36"/>
      <c r="P29" s="37" t="e">
        <f>#REF!</f>
        <v>#REF!</v>
      </c>
      <c r="Q29" s="46" t="e">
        <f t="shared" si="14"/>
        <v>#REF!</v>
      </c>
    </row>
    <row r="30" spans="1:17" s="61" customFormat="1" ht="12.75" customHeight="1">
      <c r="A30" s="60"/>
      <c r="B30" s="18" t="s">
        <v>115</v>
      </c>
      <c r="C30" s="19">
        <f>C31+C36+C37+C38+C39+C40</f>
        <v>4847237</v>
      </c>
      <c r="D30" s="19" t="e">
        <f>D31+D36+D37+D38+D39+D40</f>
        <v>#REF!</v>
      </c>
      <c r="E30" s="19" t="e">
        <f>E31+E36+E37+E38+E39+E40</f>
        <v>#REF!</v>
      </c>
      <c r="F30" s="19">
        <f t="shared" ref="F30:N30" si="15">F31+F36+F37+F38+F39+F40</f>
        <v>5213658.5999999996</v>
      </c>
      <c r="G30" s="19" t="e">
        <f t="shared" si="15"/>
        <v>#REF!</v>
      </c>
      <c r="H30" s="19" t="e">
        <f t="shared" si="15"/>
        <v>#REF!</v>
      </c>
      <c r="I30" s="19">
        <f t="shared" si="15"/>
        <v>3555756</v>
      </c>
      <c r="J30" s="19" t="e">
        <f t="shared" si="15"/>
        <v>#REF!</v>
      </c>
      <c r="K30" s="19" t="e">
        <f t="shared" si="15"/>
        <v>#REF!</v>
      </c>
      <c r="L30" s="19">
        <f t="shared" si="15"/>
        <v>3354804</v>
      </c>
      <c r="M30" s="19" t="e">
        <f t="shared" si="15"/>
        <v>#REF!</v>
      </c>
      <c r="N30" s="19" t="e">
        <f t="shared" si="15"/>
        <v>#REF!</v>
      </c>
      <c r="O30" s="19"/>
      <c r="P30" s="19" t="e">
        <f>P31+P36+P37+P38+P39+P40</f>
        <v>#REF!</v>
      </c>
      <c r="Q30" s="19" t="e">
        <f>Q31+Q36+Q37+Q38+Q39+Q40</f>
        <v>#REF!</v>
      </c>
    </row>
    <row r="31" spans="1:17" s="38" customFormat="1" ht="33.75">
      <c r="A31" s="27" t="s">
        <v>116</v>
      </c>
      <c r="B31" s="28" t="s">
        <v>117</v>
      </c>
      <c r="C31" s="36">
        <f>C32+C33+C34+C35</f>
        <v>2486253</v>
      </c>
      <c r="D31" s="36" t="e">
        <f>D32+D33+D34+D35</f>
        <v>#REF!</v>
      </c>
      <c r="E31" s="36" t="e">
        <f>E32+E33+E34+E35</f>
        <v>#REF!</v>
      </c>
      <c r="F31" s="36">
        <f t="shared" ref="F31:N31" si="16">F32+F33+F34+F35</f>
        <v>2843515</v>
      </c>
      <c r="G31" s="36" t="e">
        <f t="shared" si="16"/>
        <v>#REF!</v>
      </c>
      <c r="H31" s="36" t="e">
        <f t="shared" si="16"/>
        <v>#REF!</v>
      </c>
      <c r="I31" s="36">
        <f t="shared" si="16"/>
        <v>1177912</v>
      </c>
      <c r="J31" s="36" t="e">
        <f t="shared" si="16"/>
        <v>#REF!</v>
      </c>
      <c r="K31" s="36" t="e">
        <f t="shared" si="16"/>
        <v>#REF!</v>
      </c>
      <c r="L31" s="36">
        <f t="shared" si="16"/>
        <v>909090</v>
      </c>
      <c r="M31" s="36" t="e">
        <f t="shared" si="16"/>
        <v>#REF!</v>
      </c>
      <c r="N31" s="36" t="e">
        <f t="shared" si="16"/>
        <v>#REF!</v>
      </c>
      <c r="O31" s="36"/>
      <c r="P31" s="36" t="e">
        <f>P32+P33+P34+P35</f>
        <v>#REF!</v>
      </c>
      <c r="Q31" s="36" t="e">
        <f>Q32+Q33+Q34+Q35</f>
        <v>#REF!</v>
      </c>
    </row>
    <row r="32" spans="1:17" ht="67.5">
      <c r="A32" s="44" t="s">
        <v>118</v>
      </c>
      <c r="B32" s="62" t="s">
        <v>119</v>
      </c>
      <c r="C32" s="35">
        <f>835146+1500000</f>
        <v>2335146</v>
      </c>
      <c r="D32" s="35" t="e">
        <f>#REF!</f>
        <v>#REF!</v>
      </c>
      <c r="E32" s="35" t="e">
        <f t="shared" ref="E32:E40" si="17">D32-C32</f>
        <v>#REF!</v>
      </c>
      <c r="F32" s="35">
        <f>1198639+1500000</f>
        <v>2698639</v>
      </c>
      <c r="G32" s="35" t="e">
        <f>#REF!</f>
        <v>#REF!</v>
      </c>
      <c r="H32" s="35" t="e">
        <f t="shared" ref="H32:H40" si="18">G32-F32</f>
        <v>#REF!</v>
      </c>
      <c r="I32" s="35">
        <v>1018878</v>
      </c>
      <c r="J32" s="35" t="e">
        <f>#REF!</f>
        <v>#REF!</v>
      </c>
      <c r="K32" s="35" t="e">
        <f t="shared" ref="K32:K40" si="19">J32-I32</f>
        <v>#REF!</v>
      </c>
      <c r="L32" s="33">
        <f>'[1]основная с безвозм'!$AK$53</f>
        <v>757869</v>
      </c>
      <c r="M32" s="35" t="e">
        <f>#REF!</f>
        <v>#REF!</v>
      </c>
      <c r="N32" s="46" t="e">
        <f t="shared" ref="N32:N40" si="20">M32-L32</f>
        <v>#REF!</v>
      </c>
      <c r="O32" s="33"/>
      <c r="P32" s="35" t="e">
        <f>#REF!</f>
        <v>#REF!</v>
      </c>
      <c r="Q32" s="46" t="e">
        <f t="shared" ref="Q32:Q40" si="21">P32-O32</f>
        <v>#REF!</v>
      </c>
    </row>
    <row r="33" spans="1:17" ht="22.5">
      <c r="A33" s="44" t="s">
        <v>120</v>
      </c>
      <c r="B33" s="62" t="s">
        <v>121</v>
      </c>
      <c r="C33" s="35">
        <v>6629</v>
      </c>
      <c r="D33" s="35" t="e">
        <f>#REF!</f>
        <v>#REF!</v>
      </c>
      <c r="E33" s="35" t="e">
        <f t="shared" si="17"/>
        <v>#REF!</v>
      </c>
      <c r="F33" s="35">
        <v>0</v>
      </c>
      <c r="G33" s="35" t="e">
        <f>#REF!</f>
        <v>#REF!</v>
      </c>
      <c r="H33" s="35" t="e">
        <f t="shared" si="18"/>
        <v>#REF!</v>
      </c>
      <c r="I33" s="35">
        <v>0</v>
      </c>
      <c r="J33" s="35" t="e">
        <f>#REF!</f>
        <v>#REF!</v>
      </c>
      <c r="K33" s="35" t="e">
        <f t="shared" si="19"/>
        <v>#REF!</v>
      </c>
      <c r="L33" s="35">
        <f>'[1]основная с безвозм'!$AK$54</f>
        <v>0</v>
      </c>
      <c r="M33" s="35" t="e">
        <f>#REF!</f>
        <v>#REF!</v>
      </c>
      <c r="N33" s="46" t="e">
        <f t="shared" si="20"/>
        <v>#REF!</v>
      </c>
      <c r="O33" s="35"/>
      <c r="P33" s="35" t="e">
        <f>#REF!</f>
        <v>#REF!</v>
      </c>
      <c r="Q33" s="46" t="e">
        <f t="shared" si="21"/>
        <v>#REF!</v>
      </c>
    </row>
    <row r="34" spans="1:17" s="38" customFormat="1" ht="78.75">
      <c r="A34" s="48" t="s">
        <v>122</v>
      </c>
      <c r="B34" s="63" t="s">
        <v>123</v>
      </c>
      <c r="C34" s="51">
        <v>135896</v>
      </c>
      <c r="D34" s="51" t="e">
        <f>#REF!</f>
        <v>#REF!</v>
      </c>
      <c r="E34" s="51" t="e">
        <f t="shared" si="17"/>
        <v>#REF!</v>
      </c>
      <c r="F34" s="51">
        <v>137027</v>
      </c>
      <c r="G34" s="51" t="e">
        <f>#REF!</f>
        <v>#REF!</v>
      </c>
      <c r="H34" s="51" t="e">
        <f t="shared" si="18"/>
        <v>#REF!</v>
      </c>
      <c r="I34" s="51">
        <v>140367</v>
      </c>
      <c r="J34" s="51" t="e">
        <f>#REF!</f>
        <v>#REF!</v>
      </c>
      <c r="K34" s="51" t="e">
        <f t="shared" si="19"/>
        <v>#REF!</v>
      </c>
      <c r="L34" s="51">
        <f>'[1]основная с безвозм'!$AK$55</f>
        <v>141072</v>
      </c>
      <c r="M34" s="51" t="e">
        <f>#REF!</f>
        <v>#REF!</v>
      </c>
      <c r="N34" s="51" t="e">
        <f t="shared" si="20"/>
        <v>#REF!</v>
      </c>
      <c r="O34" s="51"/>
      <c r="P34" s="51" t="e">
        <f>#REF!</f>
        <v>#REF!</v>
      </c>
      <c r="Q34" s="51" t="e">
        <f t="shared" si="21"/>
        <v>#REF!</v>
      </c>
    </row>
    <row r="35" spans="1:17" ht="45">
      <c r="A35" s="31" t="s">
        <v>124</v>
      </c>
      <c r="B35" s="32" t="s">
        <v>125</v>
      </c>
      <c r="C35" s="35">
        <v>8582</v>
      </c>
      <c r="D35" s="35" t="e">
        <f>#REF!</f>
        <v>#REF!</v>
      </c>
      <c r="E35" s="35" t="e">
        <f t="shared" si="17"/>
        <v>#REF!</v>
      </c>
      <c r="F35" s="35">
        <v>7849</v>
      </c>
      <c r="G35" s="35" t="e">
        <f>#REF!</f>
        <v>#REF!</v>
      </c>
      <c r="H35" s="35" t="e">
        <f t="shared" si="18"/>
        <v>#REF!</v>
      </c>
      <c r="I35" s="35">
        <v>18667</v>
      </c>
      <c r="J35" s="35" t="e">
        <f>#REF!</f>
        <v>#REF!</v>
      </c>
      <c r="K35" s="35" t="e">
        <f t="shared" si="19"/>
        <v>#REF!</v>
      </c>
      <c r="L35" s="33">
        <f>'[1]основная с безвозм'!$AK$59</f>
        <v>10149</v>
      </c>
      <c r="M35" s="35" t="e">
        <f>#REF!</f>
        <v>#REF!</v>
      </c>
      <c r="N35" s="51" t="e">
        <f t="shared" si="20"/>
        <v>#REF!</v>
      </c>
      <c r="O35" s="33"/>
      <c r="P35" s="35" t="e">
        <f>#REF!</f>
        <v>#REF!</v>
      </c>
      <c r="Q35" s="46" t="e">
        <f t="shared" si="21"/>
        <v>#REF!</v>
      </c>
    </row>
    <row r="36" spans="1:17" s="38" customFormat="1" ht="22.5">
      <c r="A36" s="27" t="s">
        <v>129</v>
      </c>
      <c r="B36" s="28" t="s">
        <v>130</v>
      </c>
      <c r="C36" s="37">
        <v>1106847</v>
      </c>
      <c r="D36" s="37" t="e">
        <f>#REF!</f>
        <v>#REF!</v>
      </c>
      <c r="E36" s="37" t="e">
        <f t="shared" si="17"/>
        <v>#REF!</v>
      </c>
      <c r="F36" s="37">
        <v>1115382.6000000001</v>
      </c>
      <c r="G36" s="37" t="e">
        <f>#REF!</f>
        <v>#REF!</v>
      </c>
      <c r="H36" s="37" t="e">
        <f t="shared" si="18"/>
        <v>#REF!</v>
      </c>
      <c r="I36" s="37">
        <v>1123172</v>
      </c>
      <c r="J36" s="37" t="e">
        <f>#REF!</f>
        <v>#REF!</v>
      </c>
      <c r="K36" s="37" t="e">
        <f t="shared" si="19"/>
        <v>#REF!</v>
      </c>
      <c r="L36" s="37">
        <f>'[1]основная с безвозм'!$AK$62</f>
        <v>1191236</v>
      </c>
      <c r="M36" s="37" t="e">
        <f>#REF!</f>
        <v>#REF!</v>
      </c>
      <c r="N36" s="51" t="e">
        <f t="shared" si="20"/>
        <v>#REF!</v>
      </c>
      <c r="O36" s="37"/>
      <c r="P36" s="37" t="e">
        <f>#REF!</f>
        <v>#REF!</v>
      </c>
      <c r="Q36" s="46" t="e">
        <f t="shared" si="21"/>
        <v>#REF!</v>
      </c>
    </row>
    <row r="37" spans="1:17" s="38" customFormat="1" ht="22.5">
      <c r="A37" s="27" t="s">
        <v>133</v>
      </c>
      <c r="B37" s="28" t="s">
        <v>134</v>
      </c>
      <c r="C37" s="37">
        <v>22541</v>
      </c>
      <c r="D37" s="37" t="e">
        <f>#REF!</f>
        <v>#REF!</v>
      </c>
      <c r="E37" s="37" t="e">
        <f t="shared" si="17"/>
        <v>#REF!</v>
      </c>
      <c r="F37" s="37">
        <v>24000</v>
      </c>
      <c r="G37" s="37" t="e">
        <f>#REF!</f>
        <v>#REF!</v>
      </c>
      <c r="H37" s="37" t="e">
        <f t="shared" si="18"/>
        <v>#REF!</v>
      </c>
      <c r="I37" s="37">
        <v>24000</v>
      </c>
      <c r="J37" s="37" t="e">
        <f>#REF!</f>
        <v>#REF!</v>
      </c>
      <c r="K37" s="37" t="e">
        <f t="shared" si="19"/>
        <v>#REF!</v>
      </c>
      <c r="L37" s="36">
        <f>'[1]основная с безвозм'!$AK$74</f>
        <v>24000</v>
      </c>
      <c r="M37" s="36" t="e">
        <f>#REF!</f>
        <v>#REF!</v>
      </c>
      <c r="N37" s="51" t="e">
        <f t="shared" si="20"/>
        <v>#REF!</v>
      </c>
      <c r="O37" s="36"/>
      <c r="P37" s="36" t="e">
        <f>#REF!</f>
        <v>#REF!</v>
      </c>
      <c r="Q37" s="46" t="e">
        <f t="shared" si="21"/>
        <v>#REF!</v>
      </c>
    </row>
    <row r="38" spans="1:17" s="38" customFormat="1" ht="22.5">
      <c r="A38" s="27" t="s">
        <v>135</v>
      </c>
      <c r="B38" s="28" t="s">
        <v>136</v>
      </c>
      <c r="C38" s="37">
        <v>2196</v>
      </c>
      <c r="D38" s="37" t="e">
        <f>#REF!</f>
        <v>#REF!</v>
      </c>
      <c r="E38" s="37" t="e">
        <f t="shared" si="17"/>
        <v>#REF!</v>
      </c>
      <c r="F38" s="37">
        <v>1361</v>
      </c>
      <c r="G38" s="37" t="e">
        <f>#REF!</f>
        <v>#REF!</v>
      </c>
      <c r="H38" s="37" t="e">
        <f t="shared" si="18"/>
        <v>#REF!</v>
      </c>
      <c r="I38" s="37">
        <v>1272</v>
      </c>
      <c r="J38" s="37" t="e">
        <f>#REF!</f>
        <v>#REF!</v>
      </c>
      <c r="K38" s="37" t="e">
        <f t="shared" si="19"/>
        <v>#REF!</v>
      </c>
      <c r="L38" s="37">
        <f>'[1]основная с безвозм'!$AK$78</f>
        <v>1078</v>
      </c>
      <c r="M38" s="37" t="e">
        <f>#REF!</f>
        <v>#REF!</v>
      </c>
      <c r="N38" s="51" t="e">
        <f t="shared" si="20"/>
        <v>#REF!</v>
      </c>
      <c r="O38" s="37"/>
      <c r="P38" s="37" t="e">
        <f>#REF!</f>
        <v>#REF!</v>
      </c>
      <c r="Q38" s="46" t="e">
        <f t="shared" si="21"/>
        <v>#REF!</v>
      </c>
    </row>
    <row r="39" spans="1:17" s="38" customFormat="1" ht="10.5" customHeight="1">
      <c r="A39" s="58" t="s">
        <v>137</v>
      </c>
      <c r="B39" s="59" t="s">
        <v>138</v>
      </c>
      <c r="C39" s="37">
        <v>20000</v>
      </c>
      <c r="D39" s="37" t="e">
        <f>#REF!</f>
        <v>#REF!</v>
      </c>
      <c r="E39" s="37" t="e">
        <f t="shared" si="17"/>
        <v>#REF!</v>
      </c>
      <c r="F39" s="37">
        <v>20000</v>
      </c>
      <c r="G39" s="37" t="e">
        <f>#REF!</f>
        <v>#REF!</v>
      </c>
      <c r="H39" s="37" t="e">
        <f t="shared" si="18"/>
        <v>#REF!</v>
      </c>
      <c r="I39" s="37">
        <v>20000</v>
      </c>
      <c r="J39" s="37" t="e">
        <f>#REF!</f>
        <v>#REF!</v>
      </c>
      <c r="K39" s="37" t="e">
        <f t="shared" si="19"/>
        <v>#REF!</v>
      </c>
      <c r="L39" s="36">
        <f>'[1]основная с безвозм'!$AK$84</f>
        <v>20000</v>
      </c>
      <c r="M39" s="36" t="e">
        <f>#REF!</f>
        <v>#REF!</v>
      </c>
      <c r="N39" s="51" t="e">
        <f t="shared" si="20"/>
        <v>#REF!</v>
      </c>
      <c r="O39" s="36"/>
      <c r="P39" s="36" t="e">
        <f>#REF!</f>
        <v>#REF!</v>
      </c>
      <c r="Q39" s="46" t="e">
        <f t="shared" si="21"/>
        <v>#REF!</v>
      </c>
    </row>
    <row r="40" spans="1:17" s="38" customFormat="1">
      <c r="A40" s="27" t="s">
        <v>139</v>
      </c>
      <c r="B40" s="28" t="s">
        <v>140</v>
      </c>
      <c r="C40" s="37">
        <v>1209400</v>
      </c>
      <c r="D40" s="37" t="e">
        <f>#REF!</f>
        <v>#REF!</v>
      </c>
      <c r="E40" s="37" t="e">
        <f t="shared" si="17"/>
        <v>#REF!</v>
      </c>
      <c r="F40" s="37">
        <v>1209400</v>
      </c>
      <c r="G40" s="37" t="e">
        <f>#REF!</f>
        <v>#REF!</v>
      </c>
      <c r="H40" s="37" t="e">
        <f t="shared" si="18"/>
        <v>#REF!</v>
      </c>
      <c r="I40" s="37">
        <v>1209400</v>
      </c>
      <c r="J40" s="37" t="e">
        <f>#REF!</f>
        <v>#REF!</v>
      </c>
      <c r="K40" s="37" t="e">
        <f t="shared" si="19"/>
        <v>#REF!</v>
      </c>
      <c r="L40" s="36">
        <f>'[1]основная с безвозм'!$AK$85</f>
        <v>1209400</v>
      </c>
      <c r="M40" s="65" t="e">
        <f>#REF!</f>
        <v>#REF!</v>
      </c>
      <c r="N40" s="51" t="e">
        <f t="shared" si="20"/>
        <v>#REF!</v>
      </c>
      <c r="O40" s="36"/>
      <c r="P40" s="65" t="e">
        <f>#REF!</f>
        <v>#REF!</v>
      </c>
      <c r="Q40" s="46" t="e">
        <f t="shared" si="21"/>
        <v>#REF!</v>
      </c>
    </row>
    <row r="41" spans="1:17" s="20" customFormat="1">
      <c r="A41" s="17" t="s">
        <v>143</v>
      </c>
      <c r="B41" s="18" t="s">
        <v>144</v>
      </c>
      <c r="C41" s="19">
        <f t="shared" ref="C41:Q41" si="22">C42</f>
        <v>46891111.900000006</v>
      </c>
      <c r="D41" s="19" t="e">
        <f t="shared" si="22"/>
        <v>#REF!</v>
      </c>
      <c r="E41" s="19" t="e">
        <f t="shared" si="22"/>
        <v>#REF!</v>
      </c>
      <c r="F41" s="19">
        <f t="shared" si="22"/>
        <v>51555331.100000001</v>
      </c>
      <c r="G41" s="19" t="e">
        <f t="shared" si="22"/>
        <v>#REF!</v>
      </c>
      <c r="H41" s="19" t="e">
        <f t="shared" si="22"/>
        <v>#REF!</v>
      </c>
      <c r="I41" s="19">
        <f t="shared" si="22"/>
        <v>51555330.700000003</v>
      </c>
      <c r="J41" s="19" t="e">
        <f t="shared" si="22"/>
        <v>#REF!</v>
      </c>
      <c r="K41" s="19" t="e">
        <f t="shared" si="22"/>
        <v>#REF!</v>
      </c>
      <c r="L41" s="19">
        <f t="shared" si="22"/>
        <v>51555330.700000003</v>
      </c>
      <c r="M41" s="19" t="e">
        <f t="shared" si="22"/>
        <v>#REF!</v>
      </c>
      <c r="N41" s="19" t="e">
        <f t="shared" si="22"/>
        <v>#REF!</v>
      </c>
      <c r="O41" s="19"/>
      <c r="P41" s="19" t="e">
        <f t="shared" si="22"/>
        <v>#REF!</v>
      </c>
      <c r="Q41" s="19" t="e">
        <f t="shared" si="22"/>
        <v>#REF!</v>
      </c>
    </row>
    <row r="42" spans="1:17" s="38" customFormat="1" ht="25.5">
      <c r="A42" s="48" t="s">
        <v>145</v>
      </c>
      <c r="B42" s="66" t="s">
        <v>146</v>
      </c>
      <c r="C42" s="67">
        <f t="shared" ref="C42:K42" si="23">C43+C46+C120+C148</f>
        <v>46891111.900000006</v>
      </c>
      <c r="D42" s="67" t="e">
        <f t="shared" si="23"/>
        <v>#REF!</v>
      </c>
      <c r="E42" s="67" t="e">
        <f t="shared" si="23"/>
        <v>#REF!</v>
      </c>
      <c r="F42" s="67">
        <f t="shared" si="23"/>
        <v>51555331.100000001</v>
      </c>
      <c r="G42" s="67" t="e">
        <f t="shared" si="23"/>
        <v>#REF!</v>
      </c>
      <c r="H42" s="67" t="e">
        <f t="shared" si="23"/>
        <v>#REF!</v>
      </c>
      <c r="I42" s="67">
        <f t="shared" si="23"/>
        <v>51555330.700000003</v>
      </c>
      <c r="J42" s="67" t="e">
        <f t="shared" si="23"/>
        <v>#REF!</v>
      </c>
      <c r="K42" s="67" t="e">
        <f t="shared" si="23"/>
        <v>#REF!</v>
      </c>
      <c r="L42" s="67">
        <f>L43+L46+L120+L148</f>
        <v>51555330.700000003</v>
      </c>
      <c r="M42" s="67" t="e">
        <f>M43+M46+M120+M148</f>
        <v>#REF!</v>
      </c>
      <c r="N42" s="67" t="e">
        <f>N43+N46+N120+N148</f>
        <v>#REF!</v>
      </c>
      <c r="O42" s="67"/>
      <c r="P42" s="67" t="e">
        <f>P43+P46+P120+P148</f>
        <v>#REF!</v>
      </c>
      <c r="Q42" s="67" t="e">
        <f>Q43+Q46+Q120+Q148</f>
        <v>#REF!</v>
      </c>
    </row>
    <row r="43" spans="1:17" s="38" customFormat="1" ht="25.5">
      <c r="A43" s="48" t="s">
        <v>147</v>
      </c>
      <c r="B43" s="66" t="s">
        <v>148</v>
      </c>
      <c r="C43" s="67">
        <f t="shared" ref="C43:K43" si="24">C44+C45</f>
        <v>44261586</v>
      </c>
      <c r="D43" s="67" t="e">
        <f t="shared" si="24"/>
        <v>#REF!</v>
      </c>
      <c r="E43" s="67" t="e">
        <f t="shared" si="24"/>
        <v>#REF!</v>
      </c>
      <c r="F43" s="67">
        <f t="shared" si="24"/>
        <v>48857496</v>
      </c>
      <c r="G43" s="67" t="e">
        <f t="shared" si="24"/>
        <v>#REF!</v>
      </c>
      <c r="H43" s="67" t="e">
        <f t="shared" si="24"/>
        <v>#REF!</v>
      </c>
      <c r="I43" s="67">
        <f t="shared" si="24"/>
        <v>48857496</v>
      </c>
      <c r="J43" s="67" t="e">
        <f t="shared" si="24"/>
        <v>#REF!</v>
      </c>
      <c r="K43" s="67" t="e">
        <f t="shared" si="24"/>
        <v>#REF!</v>
      </c>
      <c r="L43" s="67">
        <f>L44+L45</f>
        <v>48857496</v>
      </c>
      <c r="M43" s="67" t="e">
        <f>M44+M45</f>
        <v>#REF!</v>
      </c>
      <c r="N43" s="67" t="e">
        <f>N44+N45</f>
        <v>#REF!</v>
      </c>
      <c r="O43" s="67"/>
      <c r="P43" s="67" t="e">
        <f>P44+P45</f>
        <v>#REF!</v>
      </c>
      <c r="Q43" s="67" t="e">
        <f>Q44+Q45</f>
        <v>#REF!</v>
      </c>
    </row>
    <row r="44" spans="1:17" s="47" customFormat="1" ht="23.25" customHeight="1">
      <c r="A44" s="31" t="s">
        <v>149</v>
      </c>
      <c r="B44" s="64" t="s">
        <v>150</v>
      </c>
      <c r="C44" s="46">
        <v>44261586</v>
      </c>
      <c r="D44" s="46" t="e">
        <f>#REF!</f>
        <v>#REF!</v>
      </c>
      <c r="E44" s="46" t="e">
        <f>D44-C44</f>
        <v>#REF!</v>
      </c>
      <c r="F44" s="46">
        <v>48857496</v>
      </c>
      <c r="G44" s="46" t="e">
        <f>#REF!</f>
        <v>#REF!</v>
      </c>
      <c r="H44" s="46" t="e">
        <f>G44-F44</f>
        <v>#REF!</v>
      </c>
      <c r="I44" s="46">
        <v>48857496</v>
      </c>
      <c r="J44" s="46" t="e">
        <f>#REF!</f>
        <v>#REF!</v>
      </c>
      <c r="K44" s="46" t="e">
        <f>J44-I44</f>
        <v>#REF!</v>
      </c>
      <c r="L44" s="46">
        <f>'[1]основная с безвозм'!$AK$91</f>
        <v>48857496</v>
      </c>
      <c r="M44" s="46" t="e">
        <f>#REF!</f>
        <v>#REF!</v>
      </c>
      <c r="N44" s="46" t="e">
        <f>M44-L44</f>
        <v>#REF!</v>
      </c>
      <c r="O44" s="46"/>
      <c r="P44" s="46" t="e">
        <f>#REF!</f>
        <v>#REF!</v>
      </c>
      <c r="Q44" s="46" t="e">
        <f>P44-O44</f>
        <v>#REF!</v>
      </c>
    </row>
    <row r="45" spans="1:17" s="47" customFormat="1" ht="22.5">
      <c r="A45" s="31" t="s">
        <v>151</v>
      </c>
      <c r="B45" s="64" t="s">
        <v>152</v>
      </c>
      <c r="C45" s="53">
        <v>0</v>
      </c>
      <c r="D45" s="53" t="e">
        <f>#REF!</f>
        <v>#REF!</v>
      </c>
      <c r="E45" s="53" t="e">
        <f>D45-C45</f>
        <v>#REF!</v>
      </c>
      <c r="F45" s="53">
        <v>0</v>
      </c>
      <c r="G45" s="53" t="e">
        <f>#REF!</f>
        <v>#REF!</v>
      </c>
      <c r="H45" s="53" t="e">
        <f>G45-F45</f>
        <v>#REF!</v>
      </c>
      <c r="I45" s="53">
        <v>0</v>
      </c>
      <c r="J45" s="53" t="e">
        <f>#REF!</f>
        <v>#REF!</v>
      </c>
      <c r="K45" s="53" t="e">
        <f>J45-I45</f>
        <v>#REF!</v>
      </c>
      <c r="L45" s="53">
        <f>'[1]основная с безвозм'!$AK$92</f>
        <v>0</v>
      </c>
      <c r="M45" s="53" t="e">
        <f>#REF!</f>
        <v>#REF!</v>
      </c>
      <c r="N45" s="53" t="e">
        <f>M45-L45</f>
        <v>#REF!</v>
      </c>
      <c r="O45" s="53"/>
      <c r="P45" s="53" t="e">
        <f>#REF!</f>
        <v>#REF!</v>
      </c>
      <c r="Q45" s="53" t="e">
        <f>P45-O45</f>
        <v>#REF!</v>
      </c>
    </row>
    <row r="46" spans="1:17" s="38" customFormat="1" ht="38.25">
      <c r="A46" s="48" t="s">
        <v>153</v>
      </c>
      <c r="B46" s="66" t="s">
        <v>154</v>
      </c>
      <c r="C46" s="85">
        <f t="shared" ref="C46:K46" si="25">SUM(C47:C119)</f>
        <v>313243.09999999998</v>
      </c>
      <c r="D46" s="85" t="e">
        <f t="shared" si="25"/>
        <v>#REF!</v>
      </c>
      <c r="E46" s="85" t="e">
        <f t="shared" si="25"/>
        <v>#REF!</v>
      </c>
      <c r="F46" s="85">
        <f t="shared" si="25"/>
        <v>313243.09999999998</v>
      </c>
      <c r="G46" s="85">
        <f t="shared" si="25"/>
        <v>56949.1</v>
      </c>
      <c r="H46" s="85">
        <f t="shared" si="25"/>
        <v>-256294</v>
      </c>
      <c r="I46" s="85">
        <f t="shared" si="25"/>
        <v>313243.09999999998</v>
      </c>
      <c r="J46" s="85" t="e">
        <f t="shared" si="25"/>
        <v>#REF!</v>
      </c>
      <c r="K46" s="85" t="e">
        <f t="shared" si="25"/>
        <v>#REF!</v>
      </c>
      <c r="L46" s="85">
        <f>SUM(L47:L119)</f>
        <v>313243.09999999998</v>
      </c>
      <c r="M46" s="85" t="e">
        <f>SUM(M47:M119)</f>
        <v>#REF!</v>
      </c>
      <c r="N46" s="85" t="e">
        <f>SUM(N47:N119)</f>
        <v>#REF!</v>
      </c>
      <c r="O46" s="85"/>
      <c r="P46" s="85" t="e">
        <f>SUM(P47:P119)</f>
        <v>#REF!</v>
      </c>
      <c r="Q46" s="85" t="e">
        <f>SUM(Q47:Q119)</f>
        <v>#REF!</v>
      </c>
    </row>
    <row r="47" spans="1:17" s="38" customFormat="1" ht="56.25" hidden="1">
      <c r="A47" s="31" t="s">
        <v>155</v>
      </c>
      <c r="B47" s="64" t="s">
        <v>161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1:17" s="38" customFormat="1" ht="45" hidden="1">
      <c r="A48" s="31" t="s">
        <v>156</v>
      </c>
      <c r="B48" s="64" t="s">
        <v>157</v>
      </c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1:17" s="38" customFormat="1" ht="22.5">
      <c r="A49" s="31" t="s">
        <v>158</v>
      </c>
      <c r="B49" s="64" t="s">
        <v>159</v>
      </c>
      <c r="C49" s="46">
        <v>56949.1</v>
      </c>
      <c r="D49" s="46" t="e">
        <f>#REF!</f>
        <v>#REF!</v>
      </c>
      <c r="E49" s="46" t="e">
        <f>D49-C49</f>
        <v>#REF!</v>
      </c>
      <c r="F49" s="46">
        <v>56949.1</v>
      </c>
      <c r="G49" s="46">
        <v>56949.1</v>
      </c>
      <c r="H49" s="46">
        <f>G49-F49</f>
        <v>0</v>
      </c>
      <c r="I49" s="46">
        <v>56949.1</v>
      </c>
      <c r="J49" s="46" t="e">
        <f>#REF!</f>
        <v>#REF!</v>
      </c>
      <c r="K49" s="46" t="e">
        <f>J49-I49</f>
        <v>#REF!</v>
      </c>
      <c r="L49" s="46">
        <v>56949.1</v>
      </c>
      <c r="M49" s="46" t="e">
        <f>#REF!</f>
        <v>#REF!</v>
      </c>
      <c r="N49" s="46" t="e">
        <f>M49-L49</f>
        <v>#REF!</v>
      </c>
      <c r="O49" s="46"/>
      <c r="P49" s="46" t="e">
        <f>#REF!</f>
        <v>#REF!</v>
      </c>
      <c r="Q49" s="46" t="e">
        <f>P49-O49</f>
        <v>#REF!</v>
      </c>
    </row>
    <row r="50" spans="1:17" s="38" customFormat="1" ht="56.25" hidden="1">
      <c r="A50" s="31" t="s">
        <v>160</v>
      </c>
      <c r="B50" s="64" t="s">
        <v>161</v>
      </c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1:17" s="38" customFormat="1" ht="56.25" hidden="1">
      <c r="A51" s="31" t="s">
        <v>162</v>
      </c>
      <c r="B51" s="64" t="s">
        <v>163</v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1:17" s="38" customFormat="1" ht="33.75" hidden="1">
      <c r="A52" s="31" t="s">
        <v>164</v>
      </c>
      <c r="B52" s="64" t="s">
        <v>165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1:17" s="38" customFormat="1" ht="45" hidden="1">
      <c r="A53" s="31" t="s">
        <v>166</v>
      </c>
      <c r="B53" s="64" t="s">
        <v>167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1:17" s="38" customFormat="1" ht="45" hidden="1">
      <c r="A54" s="31" t="s">
        <v>168</v>
      </c>
      <c r="B54" s="64" t="s">
        <v>169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1:17" s="38" customFormat="1" ht="67.5" hidden="1">
      <c r="A55" s="31" t="s">
        <v>170</v>
      </c>
      <c r="B55" s="64" t="s">
        <v>171</v>
      </c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1:17" s="38" customFormat="1" ht="56.25" hidden="1">
      <c r="A56" s="31" t="s">
        <v>172</v>
      </c>
      <c r="B56" s="64" t="s">
        <v>173</v>
      </c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1:17" s="38" customFormat="1" ht="45" hidden="1">
      <c r="A57" s="31" t="s">
        <v>331</v>
      </c>
      <c r="B57" s="64" t="s">
        <v>330</v>
      </c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1:17" s="38" customFormat="1" ht="67.5" hidden="1">
      <c r="A58" s="31" t="s">
        <v>174</v>
      </c>
      <c r="B58" s="64" t="s">
        <v>175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1:17" s="38" customFormat="1" ht="33.75" hidden="1">
      <c r="A59" s="31" t="s">
        <v>176</v>
      </c>
      <c r="B59" s="64" t="s">
        <v>177</v>
      </c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1:17" s="38" customFormat="1" ht="56.25" hidden="1">
      <c r="A60" s="31" t="s">
        <v>178</v>
      </c>
      <c r="B60" s="64" t="s">
        <v>179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1:17" s="38" customFormat="1" ht="180" hidden="1">
      <c r="A61" s="31" t="s">
        <v>180</v>
      </c>
      <c r="B61" s="64" t="s">
        <v>181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1:17" s="38" customFormat="1" ht="33.75" hidden="1">
      <c r="A62" s="31" t="s">
        <v>182</v>
      </c>
      <c r="B62" s="64" t="s">
        <v>183</v>
      </c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1:17" s="38" customFormat="1" ht="45" hidden="1">
      <c r="A63" s="31" t="s">
        <v>184</v>
      </c>
      <c r="B63" s="64" t="s">
        <v>185</v>
      </c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1:17" s="38" customFormat="1" ht="90" hidden="1">
      <c r="A64" s="31" t="s">
        <v>186</v>
      </c>
      <c r="B64" s="64" t="s">
        <v>187</v>
      </c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1:17" s="38" customFormat="1" ht="56.25" hidden="1">
      <c r="A65" s="31" t="s">
        <v>188</v>
      </c>
      <c r="B65" s="64" t="s">
        <v>189</v>
      </c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1:17" s="38" customFormat="1" ht="33.75">
      <c r="A66" s="31" t="s">
        <v>190</v>
      </c>
      <c r="B66" s="64" t="s">
        <v>191</v>
      </c>
      <c r="C66" s="53">
        <v>256294</v>
      </c>
      <c r="D66" s="53" t="e">
        <f>#REF!</f>
        <v>#REF!</v>
      </c>
      <c r="E66" s="53" t="e">
        <f>D66-C66</f>
        <v>#REF!</v>
      </c>
      <c r="F66" s="53">
        <v>256294</v>
      </c>
      <c r="G66" s="53">
        <v>0</v>
      </c>
      <c r="H66" s="53">
        <f>G66-F66</f>
        <v>-256294</v>
      </c>
      <c r="I66" s="53">
        <v>256294</v>
      </c>
      <c r="J66" s="53" t="e">
        <f>#REF!</f>
        <v>#REF!</v>
      </c>
      <c r="K66" s="53" t="e">
        <f>J66-I66</f>
        <v>#REF!</v>
      </c>
      <c r="L66" s="53">
        <v>256294</v>
      </c>
      <c r="M66" s="53" t="e">
        <f>#REF!</f>
        <v>#REF!</v>
      </c>
      <c r="N66" s="53" t="e">
        <f>M66-L66</f>
        <v>#REF!</v>
      </c>
      <c r="O66" s="53"/>
      <c r="P66" s="53" t="e">
        <f>#REF!</f>
        <v>#REF!</v>
      </c>
      <c r="Q66" s="53" t="e">
        <f>P66-O66</f>
        <v>#REF!</v>
      </c>
    </row>
    <row r="67" spans="1:17" s="38" customFormat="1" ht="45" hidden="1">
      <c r="A67" s="31" t="s">
        <v>192</v>
      </c>
      <c r="B67" s="64" t="s">
        <v>193</v>
      </c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1:17" s="38" customFormat="1" ht="45" hidden="1">
      <c r="A68" s="31" t="s">
        <v>194</v>
      </c>
      <c r="B68" s="64" t="s">
        <v>195</v>
      </c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1:17" s="38" customFormat="1" ht="168.75" hidden="1">
      <c r="A69" s="31" t="s">
        <v>196</v>
      </c>
      <c r="B69" s="64" t="s">
        <v>197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s="38" customFormat="1" ht="45" hidden="1">
      <c r="A70" s="87" t="s">
        <v>200</v>
      </c>
      <c r="B70" s="88" t="s">
        <v>58</v>
      </c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1:17" s="38" customFormat="1" ht="78.75" hidden="1">
      <c r="A71" s="44" t="s">
        <v>204</v>
      </c>
      <c r="B71" s="64" t="s">
        <v>64</v>
      </c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1:17" s="38" customFormat="1" ht="22.5" hidden="1">
      <c r="A72" s="44" t="s">
        <v>206</v>
      </c>
      <c r="B72" s="64" t="s">
        <v>65</v>
      </c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1:17" s="38" customFormat="1" ht="56.25" hidden="1">
      <c r="A73" s="44" t="s">
        <v>208</v>
      </c>
      <c r="B73" s="64" t="s">
        <v>66</v>
      </c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1:17" s="38" customFormat="1" ht="56.25" hidden="1">
      <c r="A74" s="31" t="s">
        <v>198</v>
      </c>
      <c r="B74" s="64" t="s">
        <v>199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1:17" s="38" customFormat="1" ht="45" hidden="1">
      <c r="A75" s="31" t="s">
        <v>200</v>
      </c>
      <c r="B75" s="64" t="s">
        <v>201</v>
      </c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1:17" s="38" customFormat="1" ht="33.75" hidden="1">
      <c r="A76" s="31" t="s">
        <v>202</v>
      </c>
      <c r="B76" s="64" t="s">
        <v>203</v>
      </c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1:17" s="38" customFormat="1" ht="78.75" hidden="1">
      <c r="A77" s="31" t="s">
        <v>204</v>
      </c>
      <c r="B77" s="64" t="s">
        <v>205</v>
      </c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1:17" s="38" customFormat="1" ht="33.75" hidden="1">
      <c r="A78" s="31" t="s">
        <v>206</v>
      </c>
      <c r="B78" s="64" t="s">
        <v>207</v>
      </c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1:17" s="38" customFormat="1" ht="45" hidden="1">
      <c r="A79" s="31" t="s">
        <v>208</v>
      </c>
      <c r="B79" s="64" t="s">
        <v>209</v>
      </c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1:17" s="38" customFormat="1" ht="168.75" hidden="1">
      <c r="A80" s="31" t="s">
        <v>210</v>
      </c>
      <c r="B80" s="64" t="s">
        <v>211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1:17" s="38" customFormat="1" ht="123.75" hidden="1">
      <c r="A81" s="31" t="s">
        <v>212</v>
      </c>
      <c r="B81" s="64" t="s">
        <v>213</v>
      </c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1:17" s="38" customFormat="1" ht="22.5" hidden="1">
      <c r="A82" s="31" t="s">
        <v>214</v>
      </c>
      <c r="B82" s="64" t="s">
        <v>215</v>
      </c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1:17" s="38" customFormat="1" ht="33.75" hidden="1">
      <c r="A83" s="31" t="s">
        <v>216</v>
      </c>
      <c r="B83" s="64" t="s">
        <v>217</v>
      </c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1:17" s="38" customFormat="1" ht="45" hidden="1">
      <c r="A84" s="68" t="s">
        <v>218</v>
      </c>
      <c r="B84" s="64" t="s">
        <v>219</v>
      </c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1:17" s="38" customFormat="1" ht="67.5" hidden="1">
      <c r="A85" s="31" t="s">
        <v>220</v>
      </c>
      <c r="B85" s="64" t="s">
        <v>221</v>
      </c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1:17" s="38" customFormat="1" ht="33.75" hidden="1">
      <c r="A86" s="31" t="s">
        <v>222</v>
      </c>
      <c r="B86" s="64" t="s">
        <v>223</v>
      </c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1:17" s="38" customFormat="1" ht="56.25" hidden="1">
      <c r="A87" s="31" t="s">
        <v>224</v>
      </c>
      <c r="B87" s="64" t="s">
        <v>225</v>
      </c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1:17" s="38" customFormat="1" ht="45" hidden="1">
      <c r="A88" s="31" t="s">
        <v>226</v>
      </c>
      <c r="B88" s="64" t="s">
        <v>227</v>
      </c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1:17" s="38" customFormat="1" ht="56.25" hidden="1">
      <c r="A89" s="31" t="s">
        <v>228</v>
      </c>
      <c r="B89" s="64" t="s">
        <v>229</v>
      </c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1:17" s="73" customFormat="1" ht="50.45" customHeight="1">
      <c r="A90" s="70" t="s">
        <v>230</v>
      </c>
      <c r="B90" s="71" t="s">
        <v>231</v>
      </c>
      <c r="C90" s="72">
        <v>0</v>
      </c>
      <c r="D90" s="72" t="e">
        <f>#REF!</f>
        <v>#REF!</v>
      </c>
      <c r="E90" s="72" t="e">
        <f>D90-C90</f>
        <v>#REF!</v>
      </c>
      <c r="F90" s="72">
        <v>0</v>
      </c>
      <c r="G90" s="72">
        <v>0</v>
      </c>
      <c r="H90" s="72">
        <f>G90-F90</f>
        <v>0</v>
      </c>
      <c r="I90" s="72"/>
      <c r="J90" s="72"/>
      <c r="K90" s="72">
        <f>J90-I90</f>
        <v>0</v>
      </c>
      <c r="L90" s="72"/>
      <c r="M90" s="72"/>
      <c r="N90" s="72">
        <f>M90-L90</f>
        <v>0</v>
      </c>
      <c r="O90" s="72"/>
      <c r="P90" s="72"/>
      <c r="Q90" s="72">
        <f>P90-O90</f>
        <v>0</v>
      </c>
    </row>
    <row r="91" spans="1:17" s="38" customFormat="1" ht="90" hidden="1">
      <c r="A91" s="31" t="s">
        <v>232</v>
      </c>
      <c r="B91" s="64" t="s">
        <v>233</v>
      </c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1:17" s="38" customFormat="1" ht="112.5" hidden="1">
      <c r="A92" s="31" t="s">
        <v>234</v>
      </c>
      <c r="B92" s="64" t="s">
        <v>235</v>
      </c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1:17" s="38" customFormat="1" ht="33.75" hidden="1">
      <c r="A93" s="31" t="s">
        <v>236</v>
      </c>
      <c r="B93" s="64" t="s">
        <v>237</v>
      </c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1:17" s="38" customFormat="1" ht="135" hidden="1">
      <c r="A94" s="31" t="s">
        <v>238</v>
      </c>
      <c r="B94" s="64" t="s">
        <v>239</v>
      </c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1:17" s="38" customFormat="1" ht="33.75" hidden="1">
      <c r="A95" s="31" t="s">
        <v>240</v>
      </c>
      <c r="B95" s="64" t="s">
        <v>241</v>
      </c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1:17" s="38" customFormat="1" ht="45" hidden="1">
      <c r="A96" s="31" t="s">
        <v>242</v>
      </c>
      <c r="B96" s="64" t="s">
        <v>243</v>
      </c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1:17" s="38" customFormat="1" ht="56.25" hidden="1">
      <c r="A97" s="31" t="s">
        <v>244</v>
      </c>
      <c r="B97" s="64" t="s">
        <v>245</v>
      </c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1:17" s="38" customFormat="1" ht="33.75" hidden="1">
      <c r="A98" s="31" t="s">
        <v>246</v>
      </c>
      <c r="B98" s="64" t="s">
        <v>247</v>
      </c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1:17" s="38" customFormat="1" ht="56.25" hidden="1">
      <c r="A99" s="31" t="s">
        <v>248</v>
      </c>
      <c r="B99" s="64" t="s">
        <v>249</v>
      </c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1:17" s="38" customFormat="1" ht="33.75" hidden="1">
      <c r="A100" s="31" t="s">
        <v>250</v>
      </c>
      <c r="B100" s="64" t="s">
        <v>251</v>
      </c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1:17" s="38" customFormat="1" ht="56.25" hidden="1">
      <c r="A101" s="31" t="s">
        <v>252</v>
      </c>
      <c r="B101" s="64" t="s">
        <v>253</v>
      </c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1:17" s="38" customFormat="1" ht="90" hidden="1">
      <c r="A102" s="31" t="s">
        <v>254</v>
      </c>
      <c r="B102" s="64" t="s">
        <v>255</v>
      </c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1:17" s="38" customFormat="1" ht="56.25" hidden="1">
      <c r="A103" s="31" t="s">
        <v>198</v>
      </c>
      <c r="B103" s="64" t="s">
        <v>199</v>
      </c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1:17" s="38" customFormat="1" ht="78.75" hidden="1">
      <c r="A104" s="31" t="s">
        <v>332</v>
      </c>
      <c r="B104" s="64" t="s">
        <v>333</v>
      </c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1:17" s="38" customFormat="1" ht="33.75" hidden="1">
      <c r="A105" s="31" t="s">
        <v>51</v>
      </c>
      <c r="B105" s="64" t="s">
        <v>52</v>
      </c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1:17" s="38" customFormat="1" ht="56.25" hidden="1">
      <c r="A106" s="31" t="s">
        <v>339</v>
      </c>
      <c r="B106" s="64" t="s">
        <v>340</v>
      </c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1:17" s="38" customFormat="1" ht="78.75" hidden="1">
      <c r="A107" s="31" t="s">
        <v>59</v>
      </c>
      <c r="B107" s="64" t="s">
        <v>67</v>
      </c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1:17" s="38" customFormat="1" ht="45" hidden="1">
      <c r="A108" s="31" t="s">
        <v>42</v>
      </c>
      <c r="B108" s="64" t="s">
        <v>43</v>
      </c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1:17" s="38" customFormat="1" ht="33.75" hidden="1">
      <c r="A109" s="31" t="s">
        <v>44</v>
      </c>
      <c r="B109" s="64" t="s">
        <v>45</v>
      </c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1:17" s="38" customFormat="1" ht="56.25" hidden="1">
      <c r="A110" s="31" t="s">
        <v>60</v>
      </c>
      <c r="B110" s="64" t="s">
        <v>68</v>
      </c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1:17" s="38" customFormat="1" ht="67.5" hidden="1">
      <c r="A111" s="31" t="s">
        <v>334</v>
      </c>
      <c r="B111" s="64" t="s">
        <v>335</v>
      </c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1:17" s="38" customFormat="1" ht="90" hidden="1">
      <c r="A112" s="31" t="s">
        <v>40</v>
      </c>
      <c r="B112" s="64" t="s">
        <v>41</v>
      </c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1:17" s="38" customFormat="1" ht="67.5" hidden="1">
      <c r="A113" s="31" t="s">
        <v>61</v>
      </c>
      <c r="B113" s="64" t="s">
        <v>69</v>
      </c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1:17" s="38" customFormat="1" ht="22.5" hidden="1">
      <c r="A114" s="31" t="s">
        <v>62</v>
      </c>
      <c r="B114" s="64" t="s">
        <v>70</v>
      </c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1:17" s="38" customFormat="1" ht="78.75" hidden="1">
      <c r="A115" s="31" t="s">
        <v>341</v>
      </c>
      <c r="B115" s="64" t="s">
        <v>342</v>
      </c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1:17" s="38" customFormat="1" ht="45" hidden="1">
      <c r="A116" s="31" t="s">
        <v>336</v>
      </c>
      <c r="B116" s="64" t="s">
        <v>337</v>
      </c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1:17" s="38" customFormat="1" ht="56.25" hidden="1">
      <c r="A117" s="31" t="s">
        <v>39</v>
      </c>
      <c r="B117" s="64" t="s">
        <v>38</v>
      </c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1:17" s="38" customFormat="1" ht="56.25" hidden="1">
      <c r="A118" s="31" t="s">
        <v>343</v>
      </c>
      <c r="B118" s="64" t="s">
        <v>344</v>
      </c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1:17" s="38" customFormat="1" hidden="1">
      <c r="A119" s="31" t="s">
        <v>256</v>
      </c>
      <c r="B119" s="64" t="s">
        <v>257</v>
      </c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1:17" s="38" customFormat="1" ht="25.5">
      <c r="A120" s="48" t="s">
        <v>258</v>
      </c>
      <c r="B120" s="66" t="s">
        <v>259</v>
      </c>
      <c r="C120" s="67">
        <f t="shared" ref="C120:K120" si="26">SUM(C121:C147)</f>
        <v>2313936.5999999992</v>
      </c>
      <c r="D120" s="67" t="e">
        <f t="shared" si="26"/>
        <v>#REF!</v>
      </c>
      <c r="E120" s="67" t="e">
        <f t="shared" si="26"/>
        <v>#REF!</v>
      </c>
      <c r="F120" s="67">
        <f t="shared" si="26"/>
        <v>2382245.7999999998</v>
      </c>
      <c r="G120" s="67">
        <f t="shared" si="26"/>
        <v>2396261.7999999998</v>
      </c>
      <c r="H120" s="67">
        <f t="shared" si="26"/>
        <v>14016</v>
      </c>
      <c r="I120" s="67">
        <f t="shared" si="26"/>
        <v>2382245.4</v>
      </c>
      <c r="J120" s="67">
        <f t="shared" si="26"/>
        <v>2396261.4</v>
      </c>
      <c r="K120" s="67">
        <f t="shared" si="26"/>
        <v>14016</v>
      </c>
      <c r="L120" s="67">
        <f>SUM(L121:L147)</f>
        <v>2382245.4</v>
      </c>
      <c r="M120" s="67">
        <f>SUM(M121:M147)</f>
        <v>2396261.4</v>
      </c>
      <c r="N120" s="67">
        <f>SUM(N121:N147)</f>
        <v>14016</v>
      </c>
      <c r="O120" s="67"/>
      <c r="P120" s="67">
        <f>SUM(P121:P147)</f>
        <v>2396261.4</v>
      </c>
      <c r="Q120" s="67">
        <f>SUM(Q121:Q147)</f>
        <v>2396261.4</v>
      </c>
    </row>
    <row r="121" spans="1:17" s="38" customFormat="1" ht="33.75">
      <c r="A121" s="31" t="s">
        <v>260</v>
      </c>
      <c r="B121" s="64" t="s">
        <v>261</v>
      </c>
      <c r="C121" s="46">
        <v>1112384.7</v>
      </c>
      <c r="D121" s="46" t="e">
        <f>#REF!</f>
        <v>#REF!</v>
      </c>
      <c r="E121" s="46" t="e">
        <f>D121-C121</f>
        <v>#REF!</v>
      </c>
      <c r="F121" s="46">
        <v>1165691.2</v>
      </c>
      <c r="G121" s="46">
        <v>1165691.2</v>
      </c>
      <c r="H121" s="46">
        <f>G121-F121</f>
        <v>0</v>
      </c>
      <c r="I121" s="46">
        <v>1165691.2</v>
      </c>
      <c r="J121" s="46">
        <v>1165691.2</v>
      </c>
      <c r="K121" s="46">
        <f>J121-I121</f>
        <v>0</v>
      </c>
      <c r="L121" s="46">
        <v>1165691.2</v>
      </c>
      <c r="M121" s="46">
        <v>1165691.2</v>
      </c>
      <c r="N121" s="46">
        <f>M121-L121</f>
        <v>0</v>
      </c>
      <c r="O121" s="46"/>
      <c r="P121" s="46">
        <v>1165691.2</v>
      </c>
      <c r="Q121" s="46">
        <f>P121-O121</f>
        <v>1165691.2</v>
      </c>
    </row>
    <row r="122" spans="1:17" s="38" customFormat="1" ht="33.75">
      <c r="A122" s="31" t="s">
        <v>262</v>
      </c>
      <c r="B122" s="64" t="s">
        <v>263</v>
      </c>
      <c r="C122" s="46"/>
      <c r="D122" s="46"/>
      <c r="E122" s="46">
        <f t="shared" ref="E122:E147" si="27">D122-C122</f>
        <v>0</v>
      </c>
      <c r="F122" s="46"/>
      <c r="G122" s="46"/>
      <c r="H122" s="46">
        <f t="shared" ref="H122:H147" si="28">G122-F122</f>
        <v>0</v>
      </c>
      <c r="I122" s="46"/>
      <c r="J122" s="46"/>
      <c r="K122" s="46">
        <f t="shared" ref="K122:K147" si="29">J122-I122</f>
        <v>0</v>
      </c>
      <c r="L122" s="46"/>
      <c r="M122" s="46"/>
      <c r="N122" s="46">
        <f t="shared" ref="N122:N147" si="30">M122-L122</f>
        <v>0</v>
      </c>
      <c r="O122" s="46"/>
      <c r="P122" s="46"/>
      <c r="Q122" s="46">
        <f t="shared" ref="Q122:Q147" si="31">P122-O122</f>
        <v>0</v>
      </c>
    </row>
    <row r="123" spans="1:17" s="38" customFormat="1" ht="33.75">
      <c r="A123" s="31" t="s">
        <v>264</v>
      </c>
      <c r="B123" s="64" t="s">
        <v>265</v>
      </c>
      <c r="C123" s="46">
        <v>81980.899999999994</v>
      </c>
      <c r="D123" s="46">
        <v>81980.899999999994</v>
      </c>
      <c r="E123" s="46">
        <f t="shared" si="27"/>
        <v>0</v>
      </c>
      <c r="F123" s="46">
        <v>84329</v>
      </c>
      <c r="G123" s="46">
        <v>84329</v>
      </c>
      <c r="H123" s="46">
        <f t="shared" si="28"/>
        <v>0</v>
      </c>
      <c r="I123" s="46">
        <v>84329</v>
      </c>
      <c r="J123" s="46">
        <v>84329</v>
      </c>
      <c r="K123" s="46">
        <f t="shared" si="29"/>
        <v>0</v>
      </c>
      <c r="L123" s="46">
        <v>84329</v>
      </c>
      <c r="M123" s="46">
        <v>84329</v>
      </c>
      <c r="N123" s="46">
        <f t="shared" si="30"/>
        <v>0</v>
      </c>
      <c r="O123" s="46"/>
      <c r="P123" s="46">
        <v>84329</v>
      </c>
      <c r="Q123" s="46">
        <f t="shared" si="31"/>
        <v>84329</v>
      </c>
    </row>
    <row r="124" spans="1:17" s="38" customFormat="1" ht="45">
      <c r="A124" s="31" t="s">
        <v>266</v>
      </c>
      <c r="B124" s="64" t="s">
        <v>267</v>
      </c>
      <c r="C124" s="46">
        <v>14504.3</v>
      </c>
      <c r="D124" s="46">
        <v>14504.3</v>
      </c>
      <c r="E124" s="46">
        <f t="shared" si="27"/>
        <v>0</v>
      </c>
      <c r="F124" s="46">
        <v>15229.2</v>
      </c>
      <c r="G124" s="46">
        <v>15229.2</v>
      </c>
      <c r="H124" s="46">
        <f t="shared" si="28"/>
        <v>0</v>
      </c>
      <c r="I124" s="46">
        <v>15229.2</v>
      </c>
      <c r="J124" s="46">
        <v>15229.2</v>
      </c>
      <c r="K124" s="46">
        <f t="shared" si="29"/>
        <v>0</v>
      </c>
      <c r="L124" s="46">
        <v>15229.2</v>
      </c>
      <c r="M124" s="46">
        <v>15229.2</v>
      </c>
      <c r="N124" s="46">
        <f t="shared" si="30"/>
        <v>0</v>
      </c>
      <c r="O124" s="46"/>
      <c r="P124" s="46">
        <v>15229.2</v>
      </c>
      <c r="Q124" s="46">
        <f t="shared" si="31"/>
        <v>15229.2</v>
      </c>
    </row>
    <row r="125" spans="1:17" s="38" customFormat="1" ht="33.75">
      <c r="A125" s="31" t="s">
        <v>268</v>
      </c>
      <c r="B125" s="64" t="s">
        <v>269</v>
      </c>
      <c r="C125" s="46">
        <v>3973</v>
      </c>
      <c r="D125" s="46">
        <v>3973</v>
      </c>
      <c r="E125" s="46">
        <f t="shared" si="27"/>
        <v>0</v>
      </c>
      <c r="F125" s="46">
        <v>3973</v>
      </c>
      <c r="G125" s="46">
        <v>3973</v>
      </c>
      <c r="H125" s="46">
        <f t="shared" si="28"/>
        <v>0</v>
      </c>
      <c r="I125" s="46">
        <v>3973</v>
      </c>
      <c r="J125" s="46">
        <v>3973</v>
      </c>
      <c r="K125" s="46">
        <f t="shared" si="29"/>
        <v>0</v>
      </c>
      <c r="L125" s="46">
        <v>3973</v>
      </c>
      <c r="M125" s="46">
        <v>3973</v>
      </c>
      <c r="N125" s="46">
        <f t="shared" si="30"/>
        <v>0</v>
      </c>
      <c r="O125" s="46"/>
      <c r="P125" s="46">
        <v>3973</v>
      </c>
      <c r="Q125" s="46">
        <f t="shared" si="31"/>
        <v>3973</v>
      </c>
    </row>
    <row r="126" spans="1:17" s="38" customFormat="1" ht="33.75">
      <c r="A126" s="31" t="s">
        <v>270</v>
      </c>
      <c r="B126" s="64" t="s">
        <v>46</v>
      </c>
      <c r="C126" s="46">
        <v>1505.2</v>
      </c>
      <c r="D126" s="46">
        <v>1505.2</v>
      </c>
      <c r="E126" s="46">
        <f t="shared" si="27"/>
        <v>0</v>
      </c>
      <c r="F126" s="46">
        <v>1505.2</v>
      </c>
      <c r="G126" s="46">
        <v>1505.2</v>
      </c>
      <c r="H126" s="46">
        <f t="shared" si="28"/>
        <v>0</v>
      </c>
      <c r="I126" s="46">
        <v>1505.2</v>
      </c>
      <c r="J126" s="46">
        <v>1505.2</v>
      </c>
      <c r="K126" s="46">
        <f t="shared" si="29"/>
        <v>0</v>
      </c>
      <c r="L126" s="46">
        <v>1505.2</v>
      </c>
      <c r="M126" s="46">
        <v>1505.2</v>
      </c>
      <c r="N126" s="46">
        <f t="shared" si="30"/>
        <v>0</v>
      </c>
      <c r="O126" s="46"/>
      <c r="P126" s="46">
        <v>1505.2</v>
      </c>
      <c r="Q126" s="46">
        <f t="shared" si="31"/>
        <v>1505.2</v>
      </c>
    </row>
    <row r="127" spans="1:17" s="38" customFormat="1" ht="56.25" hidden="1">
      <c r="A127" s="31" t="s">
        <v>271</v>
      </c>
      <c r="B127" s="64" t="s">
        <v>272</v>
      </c>
      <c r="C127" s="46"/>
      <c r="D127" s="46"/>
      <c r="E127" s="46">
        <f t="shared" si="27"/>
        <v>0</v>
      </c>
      <c r="F127" s="46"/>
      <c r="G127" s="46"/>
      <c r="H127" s="46">
        <f t="shared" si="28"/>
        <v>0</v>
      </c>
      <c r="I127" s="46"/>
      <c r="J127" s="46"/>
      <c r="K127" s="46">
        <f t="shared" si="29"/>
        <v>0</v>
      </c>
      <c r="L127" s="46"/>
      <c r="M127" s="46"/>
      <c r="N127" s="46">
        <f t="shared" si="30"/>
        <v>0</v>
      </c>
      <c r="O127" s="46"/>
      <c r="P127" s="46"/>
      <c r="Q127" s="46">
        <f t="shared" si="31"/>
        <v>0</v>
      </c>
    </row>
    <row r="128" spans="1:17" s="38" customFormat="1" ht="56.25">
      <c r="A128" s="31" t="s">
        <v>273</v>
      </c>
      <c r="B128" s="64" t="s">
        <v>274</v>
      </c>
      <c r="C128" s="46">
        <v>1338.4</v>
      </c>
      <c r="D128" s="46">
        <v>1338.4</v>
      </c>
      <c r="E128" s="46">
        <f t="shared" si="27"/>
        <v>0</v>
      </c>
      <c r="F128" s="46">
        <v>669.2</v>
      </c>
      <c r="G128" s="46">
        <v>669.2</v>
      </c>
      <c r="H128" s="46">
        <f t="shared" si="28"/>
        <v>0</v>
      </c>
      <c r="I128" s="46">
        <v>669.2</v>
      </c>
      <c r="J128" s="46">
        <v>669.2</v>
      </c>
      <c r="K128" s="46">
        <f t="shared" si="29"/>
        <v>0</v>
      </c>
      <c r="L128" s="46">
        <v>669.2</v>
      </c>
      <c r="M128" s="46">
        <v>669.2</v>
      </c>
      <c r="N128" s="46">
        <f t="shared" si="30"/>
        <v>0</v>
      </c>
      <c r="O128" s="46"/>
      <c r="P128" s="46">
        <v>669.2</v>
      </c>
      <c r="Q128" s="46">
        <f t="shared" si="31"/>
        <v>669.2</v>
      </c>
    </row>
    <row r="129" spans="1:17" s="38" customFormat="1" ht="56.25">
      <c r="A129" s="31" t="s">
        <v>275</v>
      </c>
      <c r="B129" s="64" t="s">
        <v>276</v>
      </c>
      <c r="C129" s="46">
        <v>138</v>
      </c>
      <c r="D129" s="46">
        <v>138</v>
      </c>
      <c r="E129" s="46">
        <f t="shared" si="27"/>
        <v>0</v>
      </c>
      <c r="F129" s="46">
        <v>138</v>
      </c>
      <c r="G129" s="46">
        <v>138</v>
      </c>
      <c r="H129" s="46">
        <f t="shared" si="28"/>
        <v>0</v>
      </c>
      <c r="I129" s="46">
        <v>138</v>
      </c>
      <c r="J129" s="46">
        <v>138</v>
      </c>
      <c r="K129" s="46">
        <f t="shared" si="29"/>
        <v>0</v>
      </c>
      <c r="L129" s="46">
        <v>138</v>
      </c>
      <c r="M129" s="46">
        <v>138</v>
      </c>
      <c r="N129" s="46">
        <f t="shared" si="30"/>
        <v>0</v>
      </c>
      <c r="O129" s="46"/>
      <c r="P129" s="46">
        <v>138</v>
      </c>
      <c r="Q129" s="46">
        <f t="shared" si="31"/>
        <v>138</v>
      </c>
    </row>
    <row r="130" spans="1:17" s="38" customFormat="1" ht="56.25">
      <c r="A130" s="31" t="s">
        <v>277</v>
      </c>
      <c r="B130" s="64" t="s">
        <v>278</v>
      </c>
      <c r="C130" s="46">
        <v>686</v>
      </c>
      <c r="D130" s="46">
        <v>686</v>
      </c>
      <c r="E130" s="46">
        <f t="shared" si="27"/>
        <v>0</v>
      </c>
      <c r="F130" s="46">
        <v>686</v>
      </c>
      <c r="G130" s="46">
        <v>686</v>
      </c>
      <c r="H130" s="46">
        <f t="shared" si="28"/>
        <v>0</v>
      </c>
      <c r="I130" s="46">
        <v>686</v>
      </c>
      <c r="J130" s="46">
        <v>686</v>
      </c>
      <c r="K130" s="46">
        <f t="shared" si="29"/>
        <v>0</v>
      </c>
      <c r="L130" s="46">
        <v>686</v>
      </c>
      <c r="M130" s="46">
        <v>686</v>
      </c>
      <c r="N130" s="46">
        <f t="shared" si="30"/>
        <v>0</v>
      </c>
      <c r="O130" s="46"/>
      <c r="P130" s="46">
        <v>686</v>
      </c>
      <c r="Q130" s="46">
        <f t="shared" si="31"/>
        <v>686</v>
      </c>
    </row>
    <row r="131" spans="1:17" s="38" customFormat="1" ht="45">
      <c r="A131" s="31" t="s">
        <v>279</v>
      </c>
      <c r="B131" s="64" t="s">
        <v>280</v>
      </c>
      <c r="C131" s="46">
        <v>48374.7</v>
      </c>
      <c r="D131" s="46">
        <v>48374.7</v>
      </c>
      <c r="E131" s="46">
        <f t="shared" si="27"/>
        <v>0</v>
      </c>
      <c r="F131" s="46">
        <v>49747.1</v>
      </c>
      <c r="G131" s="46">
        <v>49747.1</v>
      </c>
      <c r="H131" s="46">
        <f t="shared" si="28"/>
        <v>0</v>
      </c>
      <c r="I131" s="46">
        <v>49747.1</v>
      </c>
      <c r="J131" s="46">
        <v>49747.1</v>
      </c>
      <c r="K131" s="46">
        <f t="shared" si="29"/>
        <v>0</v>
      </c>
      <c r="L131" s="46">
        <v>49747.1</v>
      </c>
      <c r="M131" s="46">
        <v>49747.1</v>
      </c>
      <c r="N131" s="46">
        <f t="shared" si="30"/>
        <v>0</v>
      </c>
      <c r="O131" s="46"/>
      <c r="P131" s="46">
        <v>49747.1</v>
      </c>
      <c r="Q131" s="46">
        <f t="shared" si="31"/>
        <v>49747.1</v>
      </c>
    </row>
    <row r="132" spans="1:17" s="38" customFormat="1" ht="33.75">
      <c r="A132" s="31" t="s">
        <v>283</v>
      </c>
      <c r="B132" s="64" t="s">
        <v>284</v>
      </c>
      <c r="C132" s="46">
        <v>382957.7</v>
      </c>
      <c r="D132" s="46">
        <v>382957.7</v>
      </c>
      <c r="E132" s="46">
        <f t="shared" si="27"/>
        <v>0</v>
      </c>
      <c r="F132" s="46">
        <v>387144.1</v>
      </c>
      <c r="G132" s="46">
        <v>387144.1</v>
      </c>
      <c r="H132" s="46">
        <f t="shared" si="28"/>
        <v>0</v>
      </c>
      <c r="I132" s="46">
        <v>387144.1</v>
      </c>
      <c r="J132" s="46">
        <v>387144.1</v>
      </c>
      <c r="K132" s="46">
        <f t="shared" si="29"/>
        <v>0</v>
      </c>
      <c r="L132" s="46">
        <v>387144.1</v>
      </c>
      <c r="M132" s="46">
        <v>387144.1</v>
      </c>
      <c r="N132" s="46">
        <f t="shared" si="30"/>
        <v>0</v>
      </c>
      <c r="O132" s="46"/>
      <c r="P132" s="46">
        <v>387144.1</v>
      </c>
      <c r="Q132" s="46">
        <f t="shared" si="31"/>
        <v>387144.1</v>
      </c>
    </row>
    <row r="133" spans="1:17" s="38" customFormat="1" ht="33.75">
      <c r="A133" s="31" t="s">
        <v>285</v>
      </c>
      <c r="B133" s="64" t="s">
        <v>286</v>
      </c>
      <c r="C133" s="46">
        <v>43845.9</v>
      </c>
      <c r="D133" s="46">
        <v>43845.9</v>
      </c>
      <c r="E133" s="46">
        <f t="shared" si="27"/>
        <v>0</v>
      </c>
      <c r="F133" s="46">
        <v>43845.9</v>
      </c>
      <c r="G133" s="46">
        <v>43845.9</v>
      </c>
      <c r="H133" s="46">
        <f t="shared" si="28"/>
        <v>0</v>
      </c>
      <c r="I133" s="46">
        <v>43845.9</v>
      </c>
      <c r="J133" s="46">
        <v>43845.9</v>
      </c>
      <c r="K133" s="46">
        <f t="shared" si="29"/>
        <v>0</v>
      </c>
      <c r="L133" s="46">
        <v>43845.9</v>
      </c>
      <c r="M133" s="46">
        <v>43845.9</v>
      </c>
      <c r="N133" s="46">
        <f t="shared" si="30"/>
        <v>0</v>
      </c>
      <c r="O133" s="46"/>
      <c r="P133" s="46">
        <v>43845.9</v>
      </c>
      <c r="Q133" s="46">
        <f t="shared" si="31"/>
        <v>43845.9</v>
      </c>
    </row>
    <row r="134" spans="1:17" s="38" customFormat="1" ht="45">
      <c r="A134" s="31" t="s">
        <v>287</v>
      </c>
      <c r="B134" s="64" t="s">
        <v>288</v>
      </c>
      <c r="C134" s="46">
        <v>0</v>
      </c>
      <c r="D134" s="46">
        <v>13099.1</v>
      </c>
      <c r="E134" s="46">
        <f t="shared" si="27"/>
        <v>13099.1</v>
      </c>
      <c r="F134" s="46">
        <v>0</v>
      </c>
      <c r="G134" s="46">
        <v>14016</v>
      </c>
      <c r="H134" s="46">
        <f t="shared" si="28"/>
        <v>14016</v>
      </c>
      <c r="I134" s="46">
        <v>0</v>
      </c>
      <c r="J134" s="46">
        <v>14016</v>
      </c>
      <c r="K134" s="46">
        <f t="shared" si="29"/>
        <v>14016</v>
      </c>
      <c r="L134" s="46">
        <v>0</v>
      </c>
      <c r="M134" s="46">
        <v>14016</v>
      </c>
      <c r="N134" s="46">
        <f t="shared" si="30"/>
        <v>14016</v>
      </c>
      <c r="O134" s="46"/>
      <c r="P134" s="46">
        <v>14016</v>
      </c>
      <c r="Q134" s="46">
        <f t="shared" si="31"/>
        <v>14016</v>
      </c>
    </row>
    <row r="135" spans="1:17" s="38" customFormat="1" ht="56.25">
      <c r="A135" s="31" t="s">
        <v>289</v>
      </c>
      <c r="B135" s="64" t="s">
        <v>290</v>
      </c>
      <c r="C135" s="46">
        <v>446862.7</v>
      </c>
      <c r="D135" s="46">
        <v>446862.7</v>
      </c>
      <c r="E135" s="46">
        <f t="shared" si="27"/>
        <v>0</v>
      </c>
      <c r="F135" s="46">
        <v>451665.4</v>
      </c>
      <c r="G135" s="46">
        <v>451665.4</v>
      </c>
      <c r="H135" s="46">
        <f t="shared" si="28"/>
        <v>0</v>
      </c>
      <c r="I135" s="46">
        <v>451665</v>
      </c>
      <c r="J135" s="46">
        <v>451665</v>
      </c>
      <c r="K135" s="46">
        <f t="shared" si="29"/>
        <v>0</v>
      </c>
      <c r="L135" s="46">
        <v>451665</v>
      </c>
      <c r="M135" s="46">
        <v>451665</v>
      </c>
      <c r="N135" s="46">
        <f t="shared" si="30"/>
        <v>0</v>
      </c>
      <c r="O135" s="46"/>
      <c r="P135" s="46">
        <v>451665</v>
      </c>
      <c r="Q135" s="46">
        <f t="shared" si="31"/>
        <v>451665</v>
      </c>
    </row>
    <row r="136" spans="1:17" s="38" customFormat="1" ht="157.5" hidden="1">
      <c r="A136" s="31" t="s">
        <v>291</v>
      </c>
      <c r="B136" s="64" t="s">
        <v>292</v>
      </c>
      <c r="C136" s="46"/>
      <c r="D136" s="46"/>
      <c r="E136" s="46">
        <f t="shared" si="27"/>
        <v>0</v>
      </c>
      <c r="F136" s="46"/>
      <c r="G136" s="46"/>
      <c r="H136" s="46">
        <f t="shared" si="28"/>
        <v>0</v>
      </c>
      <c r="I136" s="46"/>
      <c r="J136" s="46"/>
      <c r="K136" s="46">
        <f t="shared" si="29"/>
        <v>0</v>
      </c>
      <c r="L136" s="46"/>
      <c r="M136" s="46"/>
      <c r="N136" s="46">
        <f t="shared" si="30"/>
        <v>0</v>
      </c>
      <c r="O136" s="46"/>
      <c r="P136" s="46"/>
      <c r="Q136" s="46">
        <f t="shared" si="31"/>
        <v>0</v>
      </c>
    </row>
    <row r="137" spans="1:17" s="38" customFormat="1" ht="56.25">
      <c r="A137" s="31" t="s">
        <v>293</v>
      </c>
      <c r="B137" s="64" t="s">
        <v>294</v>
      </c>
      <c r="C137" s="46">
        <v>120.9</v>
      </c>
      <c r="D137" s="46">
        <v>120.9</v>
      </c>
      <c r="E137" s="46">
        <f t="shared" si="27"/>
        <v>0</v>
      </c>
      <c r="F137" s="46">
        <v>120.9</v>
      </c>
      <c r="G137" s="46">
        <v>120.9</v>
      </c>
      <c r="H137" s="46">
        <f t="shared" si="28"/>
        <v>0</v>
      </c>
      <c r="I137" s="46">
        <v>120.9</v>
      </c>
      <c r="J137" s="46">
        <v>120.9</v>
      </c>
      <c r="K137" s="46">
        <f t="shared" si="29"/>
        <v>0</v>
      </c>
      <c r="L137" s="46">
        <v>120.9</v>
      </c>
      <c r="M137" s="46">
        <v>120.9</v>
      </c>
      <c r="N137" s="46">
        <f t="shared" si="30"/>
        <v>0</v>
      </c>
      <c r="O137" s="46"/>
      <c r="P137" s="46">
        <v>120.9</v>
      </c>
      <c r="Q137" s="46">
        <f t="shared" si="31"/>
        <v>120.9</v>
      </c>
    </row>
    <row r="138" spans="1:17" s="38" customFormat="1" ht="78.75">
      <c r="A138" s="31" t="s">
        <v>295</v>
      </c>
      <c r="B138" s="64" t="s">
        <v>47</v>
      </c>
      <c r="C138" s="46">
        <v>41980.1</v>
      </c>
      <c r="D138" s="46">
        <v>41980.1</v>
      </c>
      <c r="E138" s="46">
        <f t="shared" si="27"/>
        <v>0</v>
      </c>
      <c r="F138" s="46">
        <v>41980.1</v>
      </c>
      <c r="G138" s="46">
        <v>41980.1</v>
      </c>
      <c r="H138" s="46">
        <f t="shared" si="28"/>
        <v>0</v>
      </c>
      <c r="I138" s="46">
        <v>41980.1</v>
      </c>
      <c r="J138" s="46">
        <v>41980.1</v>
      </c>
      <c r="K138" s="46">
        <f t="shared" si="29"/>
        <v>0</v>
      </c>
      <c r="L138" s="46">
        <v>41980.1</v>
      </c>
      <c r="M138" s="46">
        <v>41980.1</v>
      </c>
      <c r="N138" s="46">
        <f t="shared" si="30"/>
        <v>0</v>
      </c>
      <c r="O138" s="46"/>
      <c r="P138" s="46">
        <v>41980.1</v>
      </c>
      <c r="Q138" s="46">
        <f t="shared" si="31"/>
        <v>41980.1</v>
      </c>
    </row>
    <row r="139" spans="1:17" s="38" customFormat="1" ht="67.5">
      <c r="A139" s="31" t="s">
        <v>296</v>
      </c>
      <c r="B139" s="64" t="s">
        <v>297</v>
      </c>
      <c r="C139" s="46">
        <v>44295.4</v>
      </c>
      <c r="D139" s="46">
        <v>44295.4</v>
      </c>
      <c r="E139" s="46">
        <f t="shared" si="27"/>
        <v>0</v>
      </c>
      <c r="F139" s="46">
        <v>46467</v>
      </c>
      <c r="G139" s="46">
        <v>46467</v>
      </c>
      <c r="H139" s="46">
        <f t="shared" si="28"/>
        <v>0</v>
      </c>
      <c r="I139" s="46">
        <v>46467</v>
      </c>
      <c r="J139" s="46">
        <v>46467</v>
      </c>
      <c r="K139" s="46">
        <f t="shared" si="29"/>
        <v>0</v>
      </c>
      <c r="L139" s="46">
        <v>46467</v>
      </c>
      <c r="M139" s="46">
        <v>46467</v>
      </c>
      <c r="N139" s="46">
        <f t="shared" si="30"/>
        <v>0</v>
      </c>
      <c r="O139" s="46"/>
      <c r="P139" s="46">
        <v>46467</v>
      </c>
      <c r="Q139" s="46">
        <f t="shared" si="31"/>
        <v>46467</v>
      </c>
    </row>
    <row r="140" spans="1:17" s="38" customFormat="1" ht="45">
      <c r="A140" s="31" t="s">
        <v>298</v>
      </c>
      <c r="B140" s="64" t="s">
        <v>299</v>
      </c>
      <c r="C140" s="46">
        <v>7479.2</v>
      </c>
      <c r="D140" s="46">
        <v>7479.2</v>
      </c>
      <c r="E140" s="46">
        <f t="shared" si="27"/>
        <v>0</v>
      </c>
      <c r="F140" s="46">
        <v>7479.2</v>
      </c>
      <c r="G140" s="46">
        <v>7479.2</v>
      </c>
      <c r="H140" s="46">
        <f t="shared" si="28"/>
        <v>0</v>
      </c>
      <c r="I140" s="46">
        <v>7479.2</v>
      </c>
      <c r="J140" s="46">
        <v>7479.2</v>
      </c>
      <c r="K140" s="46">
        <f t="shared" si="29"/>
        <v>0</v>
      </c>
      <c r="L140" s="46">
        <v>7479.2</v>
      </c>
      <c r="M140" s="46">
        <v>7479.2</v>
      </c>
      <c r="N140" s="46">
        <f t="shared" si="30"/>
        <v>0</v>
      </c>
      <c r="O140" s="46"/>
      <c r="P140" s="46">
        <v>7479.2</v>
      </c>
      <c r="Q140" s="46">
        <f t="shared" si="31"/>
        <v>7479.2</v>
      </c>
    </row>
    <row r="141" spans="1:17" s="38" customFormat="1" ht="78.75">
      <c r="A141" s="31" t="s">
        <v>300</v>
      </c>
      <c r="B141" s="64" t="s">
        <v>301</v>
      </c>
      <c r="C141" s="46">
        <v>24267.3</v>
      </c>
      <c r="D141" s="46">
        <v>24267.3</v>
      </c>
      <c r="E141" s="46">
        <f t="shared" si="27"/>
        <v>0</v>
      </c>
      <c r="F141" s="46">
        <v>24321</v>
      </c>
      <c r="G141" s="46">
        <v>24321</v>
      </c>
      <c r="H141" s="46">
        <f t="shared" si="28"/>
        <v>0</v>
      </c>
      <c r="I141" s="46">
        <v>24321</v>
      </c>
      <c r="J141" s="46">
        <v>24321</v>
      </c>
      <c r="K141" s="46">
        <f t="shared" si="29"/>
        <v>0</v>
      </c>
      <c r="L141" s="46">
        <v>24321</v>
      </c>
      <c r="M141" s="46">
        <v>24321</v>
      </c>
      <c r="N141" s="46">
        <f t="shared" si="30"/>
        <v>0</v>
      </c>
      <c r="O141" s="46"/>
      <c r="P141" s="46">
        <v>24321</v>
      </c>
      <c r="Q141" s="46">
        <f t="shared" si="31"/>
        <v>24321</v>
      </c>
    </row>
    <row r="142" spans="1:17" s="38" customFormat="1" ht="56.25" hidden="1">
      <c r="A142" s="31" t="s">
        <v>302</v>
      </c>
      <c r="B142" s="64" t="s">
        <v>303</v>
      </c>
      <c r="C142" s="46"/>
      <c r="D142" s="46"/>
      <c r="E142" s="46">
        <f t="shared" si="27"/>
        <v>0</v>
      </c>
      <c r="F142" s="46"/>
      <c r="G142" s="46"/>
      <c r="H142" s="46">
        <f t="shared" si="28"/>
        <v>0</v>
      </c>
      <c r="I142" s="46"/>
      <c r="J142" s="46"/>
      <c r="K142" s="46">
        <f t="shared" si="29"/>
        <v>0</v>
      </c>
      <c r="L142" s="46"/>
      <c r="M142" s="46"/>
      <c r="N142" s="46">
        <f t="shared" si="30"/>
        <v>0</v>
      </c>
      <c r="O142" s="46"/>
      <c r="P142" s="46"/>
      <c r="Q142" s="46">
        <f t="shared" si="31"/>
        <v>0</v>
      </c>
    </row>
    <row r="143" spans="1:17" s="38" customFormat="1" ht="78.75" hidden="1">
      <c r="A143" s="74" t="s">
        <v>304</v>
      </c>
      <c r="B143" s="64" t="s">
        <v>305</v>
      </c>
      <c r="C143" s="46"/>
      <c r="D143" s="46"/>
      <c r="E143" s="46">
        <f t="shared" si="27"/>
        <v>0</v>
      </c>
      <c r="F143" s="46"/>
      <c r="G143" s="46"/>
      <c r="H143" s="46">
        <f t="shared" si="28"/>
        <v>0</v>
      </c>
      <c r="I143" s="46"/>
      <c r="J143" s="46"/>
      <c r="K143" s="46">
        <f t="shared" si="29"/>
        <v>0</v>
      </c>
      <c r="L143" s="46"/>
      <c r="M143" s="46"/>
      <c r="N143" s="46">
        <f t="shared" si="30"/>
        <v>0</v>
      </c>
      <c r="O143" s="46"/>
      <c r="P143" s="46"/>
      <c r="Q143" s="46">
        <f t="shared" si="31"/>
        <v>0</v>
      </c>
    </row>
    <row r="144" spans="1:17" s="38" customFormat="1" ht="45" hidden="1">
      <c r="A144" s="74" t="s">
        <v>306</v>
      </c>
      <c r="B144" s="64" t="s">
        <v>307</v>
      </c>
      <c r="C144" s="46"/>
      <c r="D144" s="46"/>
      <c r="E144" s="46">
        <f t="shared" si="27"/>
        <v>0</v>
      </c>
      <c r="F144" s="46"/>
      <c r="G144" s="46"/>
      <c r="H144" s="46">
        <f t="shared" si="28"/>
        <v>0</v>
      </c>
      <c r="I144" s="46"/>
      <c r="J144" s="46"/>
      <c r="K144" s="46">
        <f t="shared" si="29"/>
        <v>0</v>
      </c>
      <c r="L144" s="46"/>
      <c r="M144" s="46"/>
      <c r="N144" s="46">
        <f t="shared" si="30"/>
        <v>0</v>
      </c>
      <c r="O144" s="46"/>
      <c r="P144" s="46"/>
      <c r="Q144" s="46">
        <f t="shared" si="31"/>
        <v>0</v>
      </c>
    </row>
    <row r="145" spans="1:17" s="38" customFormat="1" ht="67.5">
      <c r="A145" s="74" t="s">
        <v>308</v>
      </c>
      <c r="B145" s="64" t="s">
        <v>309</v>
      </c>
      <c r="C145" s="46">
        <v>56621.9</v>
      </c>
      <c r="D145" s="46">
        <v>56621.9</v>
      </c>
      <c r="E145" s="46">
        <f t="shared" si="27"/>
        <v>0</v>
      </c>
      <c r="F145" s="46">
        <v>56634</v>
      </c>
      <c r="G145" s="46">
        <v>56634</v>
      </c>
      <c r="H145" s="46">
        <f t="shared" si="28"/>
        <v>0</v>
      </c>
      <c r="I145" s="46">
        <v>56634</v>
      </c>
      <c r="J145" s="46">
        <v>56634</v>
      </c>
      <c r="K145" s="46">
        <f t="shared" si="29"/>
        <v>0</v>
      </c>
      <c r="L145" s="46">
        <v>56634</v>
      </c>
      <c r="M145" s="46">
        <v>56634</v>
      </c>
      <c r="N145" s="46">
        <f t="shared" si="30"/>
        <v>0</v>
      </c>
      <c r="O145" s="46"/>
      <c r="P145" s="46">
        <v>56634</v>
      </c>
      <c r="Q145" s="46">
        <f t="shared" si="31"/>
        <v>56634</v>
      </c>
    </row>
    <row r="146" spans="1:17" s="38" customFormat="1" ht="56.25">
      <c r="A146" s="74" t="s">
        <v>310</v>
      </c>
      <c r="B146" s="64" t="s">
        <v>311</v>
      </c>
      <c r="C146" s="46">
        <v>620.29999999999995</v>
      </c>
      <c r="D146" s="46">
        <v>620.29999999999995</v>
      </c>
      <c r="E146" s="46">
        <f t="shared" si="27"/>
        <v>0</v>
      </c>
      <c r="F146" s="46">
        <v>620.29999999999995</v>
      </c>
      <c r="G146" s="46">
        <v>620.29999999999995</v>
      </c>
      <c r="H146" s="46">
        <f t="shared" si="28"/>
        <v>0</v>
      </c>
      <c r="I146" s="46">
        <v>620.29999999999995</v>
      </c>
      <c r="J146" s="46">
        <v>620.29999999999995</v>
      </c>
      <c r="K146" s="46">
        <f t="shared" si="29"/>
        <v>0</v>
      </c>
      <c r="L146" s="46">
        <v>620.29999999999995</v>
      </c>
      <c r="M146" s="46">
        <v>620.29999999999995</v>
      </c>
      <c r="N146" s="46">
        <f t="shared" si="30"/>
        <v>0</v>
      </c>
      <c r="O146" s="46"/>
      <c r="P146" s="46">
        <v>620.29999999999995</v>
      </c>
      <c r="Q146" s="46">
        <f t="shared" si="31"/>
        <v>620.29999999999995</v>
      </c>
    </row>
    <row r="147" spans="1:17" s="38" customFormat="1" ht="45">
      <c r="A147" s="74" t="s">
        <v>63</v>
      </c>
      <c r="B147" s="64" t="s">
        <v>71</v>
      </c>
      <c r="C147" s="46"/>
      <c r="D147" s="46"/>
      <c r="E147" s="46">
        <f t="shared" si="27"/>
        <v>0</v>
      </c>
      <c r="F147" s="46"/>
      <c r="G147" s="46"/>
      <c r="H147" s="46">
        <f t="shared" si="28"/>
        <v>0</v>
      </c>
      <c r="I147" s="46"/>
      <c r="J147" s="46"/>
      <c r="K147" s="46">
        <f t="shared" si="29"/>
        <v>0</v>
      </c>
      <c r="L147" s="46"/>
      <c r="M147" s="46"/>
      <c r="N147" s="46">
        <f t="shared" si="30"/>
        <v>0</v>
      </c>
      <c r="O147" s="46"/>
      <c r="P147" s="46"/>
      <c r="Q147" s="46">
        <f t="shared" si="31"/>
        <v>0</v>
      </c>
    </row>
    <row r="148" spans="1:17" s="38" customFormat="1">
      <c r="A148" s="48" t="s">
        <v>312</v>
      </c>
      <c r="B148" s="66" t="s">
        <v>313</v>
      </c>
      <c r="C148" s="67">
        <f t="shared" ref="C148:K148" si="32">SUM(C149:C162)</f>
        <v>2346.1999999999998</v>
      </c>
      <c r="D148" s="67">
        <f t="shared" si="32"/>
        <v>2346.1999999999998</v>
      </c>
      <c r="E148" s="67">
        <f t="shared" si="32"/>
        <v>0</v>
      </c>
      <c r="F148" s="67">
        <f t="shared" si="32"/>
        <v>2346.1999999999998</v>
      </c>
      <c r="G148" s="67">
        <f t="shared" si="32"/>
        <v>2346.1999999999998</v>
      </c>
      <c r="H148" s="67">
        <f t="shared" si="32"/>
        <v>0</v>
      </c>
      <c r="I148" s="67">
        <f t="shared" si="32"/>
        <v>2346.1999999999998</v>
      </c>
      <c r="J148" s="67">
        <f t="shared" si="32"/>
        <v>2346.1999999999998</v>
      </c>
      <c r="K148" s="67">
        <f t="shared" si="32"/>
        <v>0</v>
      </c>
      <c r="L148" s="67">
        <f>SUM(L149:L162)</f>
        <v>2346.1999999999998</v>
      </c>
      <c r="M148" s="67">
        <f>SUM(M149:M162)</f>
        <v>2346.1999999999998</v>
      </c>
      <c r="N148" s="67">
        <f>SUM(N149:N162)</f>
        <v>0</v>
      </c>
      <c r="O148" s="67"/>
      <c r="P148" s="67">
        <f>SUM(P149:P162)</f>
        <v>2346.1999999999998</v>
      </c>
      <c r="Q148" s="67">
        <f>SUM(Q149:Q162)</f>
        <v>2346.1999999999998</v>
      </c>
    </row>
    <row r="149" spans="1:17" s="38" customFormat="1" ht="33.75" hidden="1">
      <c r="A149" s="31" t="s">
        <v>314</v>
      </c>
      <c r="B149" s="64" t="s">
        <v>315</v>
      </c>
      <c r="C149" s="67"/>
      <c r="D149" s="46"/>
      <c r="E149" s="67"/>
      <c r="F149" s="67"/>
      <c r="G149" s="46"/>
      <c r="H149" s="67"/>
      <c r="I149" s="67"/>
      <c r="J149" s="46"/>
      <c r="K149" s="67"/>
      <c r="L149" s="67"/>
      <c r="M149" s="46"/>
      <c r="N149" s="67"/>
      <c r="O149" s="67"/>
      <c r="P149" s="46"/>
      <c r="Q149" s="67"/>
    </row>
    <row r="150" spans="1:17" s="38" customFormat="1" ht="45" hidden="1">
      <c r="A150" s="31" t="s">
        <v>316</v>
      </c>
      <c r="B150" s="64" t="s">
        <v>317</v>
      </c>
      <c r="C150" s="67"/>
      <c r="D150" s="46"/>
      <c r="E150" s="67"/>
      <c r="F150" s="67"/>
      <c r="G150" s="46"/>
      <c r="H150" s="67"/>
      <c r="I150" s="67"/>
      <c r="J150" s="46"/>
      <c r="K150" s="67"/>
      <c r="L150" s="67"/>
      <c r="M150" s="46"/>
      <c r="N150" s="67"/>
      <c r="O150" s="67"/>
      <c r="P150" s="46"/>
      <c r="Q150" s="67"/>
    </row>
    <row r="151" spans="1:17" s="38" customFormat="1" ht="135" hidden="1">
      <c r="A151" s="31" t="s">
        <v>318</v>
      </c>
      <c r="B151" s="64" t="s">
        <v>319</v>
      </c>
      <c r="C151" s="67"/>
      <c r="D151" s="46"/>
      <c r="E151" s="67"/>
      <c r="F151" s="67"/>
      <c r="G151" s="46"/>
      <c r="H151" s="67"/>
      <c r="I151" s="67"/>
      <c r="J151" s="46"/>
      <c r="K151" s="67"/>
      <c r="L151" s="67"/>
      <c r="M151" s="46"/>
      <c r="N151" s="67"/>
      <c r="O151" s="67"/>
      <c r="P151" s="46"/>
      <c r="Q151" s="67"/>
    </row>
    <row r="152" spans="1:17" s="38" customFormat="1" ht="90" hidden="1">
      <c r="A152" s="31" t="s">
        <v>320</v>
      </c>
      <c r="B152" s="64" t="s">
        <v>321</v>
      </c>
      <c r="C152" s="67"/>
      <c r="D152" s="46"/>
      <c r="E152" s="67"/>
      <c r="F152" s="67"/>
      <c r="G152" s="46"/>
      <c r="H152" s="67"/>
      <c r="I152" s="67"/>
      <c r="J152" s="46"/>
      <c r="K152" s="67"/>
      <c r="L152" s="67"/>
      <c r="M152" s="46"/>
      <c r="N152" s="67"/>
      <c r="O152" s="67"/>
      <c r="P152" s="46"/>
      <c r="Q152" s="67"/>
    </row>
    <row r="153" spans="1:17" s="38" customFormat="1" ht="101.25" hidden="1">
      <c r="A153" s="31" t="s">
        <v>322</v>
      </c>
      <c r="B153" s="64" t="s">
        <v>323</v>
      </c>
      <c r="C153" s="67"/>
      <c r="D153" s="46"/>
      <c r="E153" s="67"/>
      <c r="F153" s="67"/>
      <c r="G153" s="46"/>
      <c r="H153" s="67"/>
      <c r="I153" s="67"/>
      <c r="J153" s="46"/>
      <c r="K153" s="67"/>
      <c r="L153" s="67"/>
      <c r="M153" s="46"/>
      <c r="N153" s="67"/>
      <c r="O153" s="67"/>
      <c r="P153" s="46"/>
      <c r="Q153" s="67"/>
    </row>
    <row r="154" spans="1:17" s="38" customFormat="1" ht="67.5" hidden="1">
      <c r="A154" s="31" t="s">
        <v>324</v>
      </c>
      <c r="B154" s="64" t="s">
        <v>325</v>
      </c>
      <c r="C154" s="67"/>
      <c r="D154" s="46"/>
      <c r="E154" s="67"/>
      <c r="F154" s="67"/>
      <c r="G154" s="46"/>
      <c r="H154" s="67"/>
      <c r="I154" s="67"/>
      <c r="J154" s="46"/>
      <c r="K154" s="67"/>
      <c r="L154" s="67"/>
      <c r="M154" s="46"/>
      <c r="N154" s="67"/>
      <c r="O154" s="67"/>
      <c r="P154" s="46"/>
      <c r="Q154" s="67"/>
    </row>
    <row r="155" spans="1:17" s="38" customFormat="1" ht="45" hidden="1">
      <c r="A155" s="31" t="s">
        <v>326</v>
      </c>
      <c r="B155" s="64" t="s">
        <v>327</v>
      </c>
      <c r="C155" s="67"/>
      <c r="D155" s="46"/>
      <c r="E155" s="67"/>
      <c r="F155" s="67"/>
      <c r="G155" s="46"/>
      <c r="H155" s="67"/>
      <c r="I155" s="67"/>
      <c r="J155" s="46"/>
      <c r="K155" s="67"/>
      <c r="L155" s="67"/>
      <c r="M155" s="46"/>
      <c r="N155" s="67"/>
      <c r="O155" s="67"/>
      <c r="P155" s="46"/>
      <c r="Q155" s="67"/>
    </row>
    <row r="156" spans="1:17" s="38" customFormat="1" ht="45" hidden="1">
      <c r="A156" s="31" t="s">
        <v>328</v>
      </c>
      <c r="B156" s="64" t="s">
        <v>329</v>
      </c>
      <c r="C156" s="67"/>
      <c r="D156" s="46"/>
      <c r="E156" s="67"/>
      <c r="F156" s="67"/>
      <c r="G156" s="46"/>
      <c r="H156" s="67"/>
      <c r="I156" s="67"/>
      <c r="J156" s="46"/>
      <c r="K156" s="67"/>
      <c r="L156" s="67"/>
      <c r="M156" s="46"/>
      <c r="N156" s="67"/>
      <c r="O156" s="67"/>
      <c r="P156" s="46"/>
      <c r="Q156" s="67"/>
    </row>
    <row r="157" spans="1:17" s="38" customFormat="1" ht="45" hidden="1">
      <c r="A157" s="31" t="s">
        <v>7</v>
      </c>
      <c r="B157" s="64" t="s">
        <v>8</v>
      </c>
      <c r="C157" s="67"/>
      <c r="D157" s="46"/>
      <c r="E157" s="67"/>
      <c r="F157" s="67"/>
      <c r="G157" s="46"/>
      <c r="H157" s="67"/>
      <c r="I157" s="67"/>
      <c r="J157" s="46"/>
      <c r="K157" s="67"/>
      <c r="L157" s="67"/>
      <c r="M157" s="46"/>
      <c r="N157" s="67"/>
      <c r="O157" s="67"/>
      <c r="P157" s="46"/>
      <c r="Q157" s="67"/>
    </row>
    <row r="158" spans="1:17" s="38" customFormat="1" ht="56.25" hidden="1">
      <c r="A158" s="31" t="s">
        <v>9</v>
      </c>
      <c r="B158" s="64" t="s">
        <v>10</v>
      </c>
      <c r="C158" s="67"/>
      <c r="D158" s="46"/>
      <c r="E158" s="67"/>
      <c r="F158" s="67"/>
      <c r="G158" s="46"/>
      <c r="H158" s="67"/>
      <c r="I158" s="67"/>
      <c r="J158" s="46"/>
      <c r="K158" s="67"/>
      <c r="L158" s="67"/>
      <c r="M158" s="46"/>
      <c r="N158" s="67"/>
      <c r="O158" s="67"/>
      <c r="P158" s="46"/>
      <c r="Q158" s="67"/>
    </row>
    <row r="159" spans="1:17" s="38" customFormat="1" ht="45">
      <c r="A159" s="31" t="s">
        <v>11</v>
      </c>
      <c r="B159" s="64" t="s">
        <v>12</v>
      </c>
      <c r="C159" s="46">
        <v>2346.1999999999998</v>
      </c>
      <c r="D159" s="46">
        <v>2346.1999999999998</v>
      </c>
      <c r="E159" s="46">
        <f>D159-C159</f>
        <v>0</v>
      </c>
      <c r="F159" s="46">
        <v>2346.1999999999998</v>
      </c>
      <c r="G159" s="46">
        <v>2346.1999999999998</v>
      </c>
      <c r="H159" s="46">
        <f>G159-F159</f>
        <v>0</v>
      </c>
      <c r="I159" s="46">
        <v>2346.1999999999998</v>
      </c>
      <c r="J159" s="46">
        <v>2346.1999999999998</v>
      </c>
      <c r="K159" s="46">
        <f>J159-I159</f>
        <v>0</v>
      </c>
      <c r="L159" s="46">
        <v>2346.1999999999998</v>
      </c>
      <c r="M159" s="46">
        <v>2346.1999999999998</v>
      </c>
      <c r="N159" s="46">
        <f>M159-L159</f>
        <v>0</v>
      </c>
      <c r="O159" s="46"/>
      <c r="P159" s="46">
        <v>2346.1999999999998</v>
      </c>
      <c r="Q159" s="46">
        <f>P159-O159</f>
        <v>2346.1999999999998</v>
      </c>
    </row>
    <row r="160" spans="1:17" s="38" customFormat="1" ht="33.75" hidden="1">
      <c r="A160" s="31" t="s">
        <v>13</v>
      </c>
      <c r="B160" s="64" t="s">
        <v>14</v>
      </c>
      <c r="C160" s="67"/>
      <c r="D160" s="46"/>
      <c r="E160" s="67"/>
      <c r="F160" s="67"/>
      <c r="G160" s="46"/>
      <c r="H160" s="67"/>
      <c r="I160" s="67"/>
      <c r="J160" s="46"/>
      <c r="K160" s="67"/>
      <c r="L160" s="67"/>
      <c r="M160" s="46"/>
      <c r="N160" s="67"/>
      <c r="O160" s="67"/>
      <c r="P160" s="46"/>
      <c r="Q160" s="67"/>
    </row>
    <row r="161" spans="1:17" s="38" customFormat="1" ht="78.75" hidden="1">
      <c r="A161" s="31" t="s">
        <v>53</v>
      </c>
      <c r="B161" s="64" t="s">
        <v>55</v>
      </c>
      <c r="C161" s="67"/>
      <c r="D161" s="46"/>
      <c r="E161" s="67"/>
      <c r="F161" s="67"/>
      <c r="G161" s="46"/>
      <c r="H161" s="67"/>
      <c r="I161" s="67"/>
      <c r="J161" s="46"/>
      <c r="K161" s="67"/>
      <c r="L161" s="67"/>
      <c r="M161" s="46"/>
      <c r="N161" s="67"/>
      <c r="O161" s="67"/>
      <c r="P161" s="46"/>
      <c r="Q161" s="67"/>
    </row>
    <row r="162" spans="1:17" s="38" customFormat="1" ht="33.75" hidden="1">
      <c r="A162" s="31" t="s">
        <v>15</v>
      </c>
      <c r="B162" s="64" t="s">
        <v>16</v>
      </c>
      <c r="C162" s="67"/>
      <c r="D162" s="46"/>
      <c r="E162" s="67"/>
      <c r="F162" s="67"/>
      <c r="G162" s="46"/>
      <c r="H162" s="67"/>
      <c r="I162" s="67"/>
      <c r="J162" s="46"/>
      <c r="K162" s="67"/>
      <c r="L162" s="67"/>
      <c r="M162" s="46"/>
      <c r="N162" s="67"/>
      <c r="O162" s="67"/>
      <c r="P162" s="46"/>
      <c r="Q162" s="67"/>
    </row>
    <row r="163" spans="1:17" ht="61.9" hidden="1" customHeight="1">
      <c r="A163" s="31" t="s">
        <v>352</v>
      </c>
      <c r="B163" s="64" t="s">
        <v>31</v>
      </c>
      <c r="C163" s="33">
        <v>0</v>
      </c>
      <c r="D163" s="33"/>
      <c r="E163" s="37">
        <f t="shared" ref="E163:E170" si="33">D163-C163</f>
        <v>0</v>
      </c>
      <c r="F163" s="33">
        <v>0</v>
      </c>
      <c r="G163" s="33"/>
      <c r="H163" s="33">
        <v>0</v>
      </c>
      <c r="I163" s="33">
        <v>0</v>
      </c>
      <c r="J163" s="33"/>
      <c r="K163" s="35">
        <f t="shared" ref="K163:K170" si="34">J163-I163</f>
        <v>0</v>
      </c>
      <c r="L163" s="33">
        <v>0</v>
      </c>
      <c r="M163" s="33"/>
      <c r="N163" s="35">
        <f t="shared" ref="N163:N170" si="35">M163-L163</f>
        <v>0</v>
      </c>
      <c r="O163" s="33"/>
      <c r="P163" s="33"/>
      <c r="Q163" s="35">
        <f t="shared" ref="Q163:Q170" si="36">P163-O163</f>
        <v>0</v>
      </c>
    </row>
    <row r="164" spans="1:17" ht="62.45" hidden="1" customHeight="1">
      <c r="A164" s="31" t="s">
        <v>353</v>
      </c>
      <c r="B164" s="64" t="s">
        <v>32</v>
      </c>
      <c r="C164" s="33">
        <v>0</v>
      </c>
      <c r="D164" s="33"/>
      <c r="E164" s="37">
        <f t="shared" si="33"/>
        <v>0</v>
      </c>
      <c r="F164" s="33">
        <v>0</v>
      </c>
      <c r="G164" s="33"/>
      <c r="H164" s="33">
        <v>0</v>
      </c>
      <c r="I164" s="33">
        <v>0</v>
      </c>
      <c r="J164" s="33"/>
      <c r="K164" s="35">
        <f t="shared" si="34"/>
        <v>0</v>
      </c>
      <c r="L164" s="33">
        <v>0</v>
      </c>
      <c r="M164" s="33"/>
      <c r="N164" s="35">
        <f t="shared" si="35"/>
        <v>0</v>
      </c>
      <c r="O164" s="33"/>
      <c r="P164" s="33"/>
      <c r="Q164" s="35">
        <f t="shared" si="36"/>
        <v>0</v>
      </c>
    </row>
    <row r="165" spans="1:17" s="47" customFormat="1" ht="52.15" hidden="1" customHeight="1">
      <c r="A165" s="100" t="s">
        <v>354</v>
      </c>
      <c r="B165" s="64" t="s">
        <v>355</v>
      </c>
      <c r="C165" s="53">
        <v>0</v>
      </c>
      <c r="D165" s="53"/>
      <c r="E165" s="37">
        <f t="shared" si="33"/>
        <v>0</v>
      </c>
      <c r="F165" s="53">
        <v>0</v>
      </c>
      <c r="G165" s="53"/>
      <c r="H165" s="33">
        <v>0</v>
      </c>
      <c r="I165" s="53">
        <v>0</v>
      </c>
      <c r="J165" s="53"/>
      <c r="K165" s="35">
        <f t="shared" si="34"/>
        <v>0</v>
      </c>
      <c r="L165" s="53">
        <v>0</v>
      </c>
      <c r="M165" s="53"/>
      <c r="N165" s="35">
        <f t="shared" si="35"/>
        <v>0</v>
      </c>
      <c r="O165" s="53"/>
      <c r="P165" s="53"/>
      <c r="Q165" s="35">
        <f t="shared" si="36"/>
        <v>0</v>
      </c>
    </row>
    <row r="166" spans="1:17" s="79" customFormat="1" ht="25.5" hidden="1">
      <c r="A166" s="76" t="s">
        <v>33</v>
      </c>
      <c r="B166" s="77" t="s">
        <v>34</v>
      </c>
      <c r="C166" s="78">
        <f>C167</f>
        <v>0</v>
      </c>
      <c r="D166" s="78"/>
      <c r="E166" s="37">
        <f t="shared" si="33"/>
        <v>0</v>
      </c>
      <c r="F166" s="78">
        <f>F167</f>
        <v>0</v>
      </c>
      <c r="G166" s="78"/>
      <c r="H166" s="78">
        <f>H167</f>
        <v>0</v>
      </c>
      <c r="I166" s="78">
        <f>I167</f>
        <v>0</v>
      </c>
      <c r="J166" s="78"/>
      <c r="K166" s="35">
        <f t="shared" si="34"/>
        <v>0</v>
      </c>
      <c r="L166" s="78">
        <f>L167</f>
        <v>0</v>
      </c>
      <c r="M166" s="78"/>
      <c r="N166" s="35">
        <f t="shared" si="35"/>
        <v>0</v>
      </c>
      <c r="O166" s="78"/>
      <c r="P166" s="78"/>
      <c r="Q166" s="35">
        <f t="shared" si="36"/>
        <v>0</v>
      </c>
    </row>
    <row r="167" spans="1:17" ht="22.5" hidden="1">
      <c r="A167" s="31" t="s">
        <v>35</v>
      </c>
      <c r="B167" s="64" t="s">
        <v>36</v>
      </c>
      <c r="C167" s="33">
        <v>0</v>
      </c>
      <c r="D167" s="33"/>
      <c r="E167" s="37">
        <f t="shared" si="33"/>
        <v>0</v>
      </c>
      <c r="F167" s="33">
        <v>0</v>
      </c>
      <c r="G167" s="33"/>
      <c r="H167" s="33">
        <v>0</v>
      </c>
      <c r="I167" s="33">
        <v>0</v>
      </c>
      <c r="J167" s="33"/>
      <c r="K167" s="35">
        <f t="shared" si="34"/>
        <v>0</v>
      </c>
      <c r="L167" s="33">
        <v>0</v>
      </c>
      <c r="M167" s="33"/>
      <c r="N167" s="35">
        <f t="shared" si="35"/>
        <v>0</v>
      </c>
      <c r="O167" s="33"/>
      <c r="P167" s="33"/>
      <c r="Q167" s="35">
        <f t="shared" si="36"/>
        <v>0</v>
      </c>
    </row>
    <row r="168" spans="1:17" s="79" customFormat="1" ht="76.5" hidden="1">
      <c r="A168" s="76" t="s">
        <v>48</v>
      </c>
      <c r="B168" s="77" t="s">
        <v>141</v>
      </c>
      <c r="C168" s="78">
        <f>C169</f>
        <v>0</v>
      </c>
      <c r="D168" s="78"/>
      <c r="E168" s="37">
        <f t="shared" si="33"/>
        <v>0</v>
      </c>
      <c r="F168" s="78">
        <f>F169</f>
        <v>0</v>
      </c>
      <c r="G168" s="78"/>
      <c r="H168" s="78"/>
      <c r="I168" s="78">
        <f>I169</f>
        <v>0</v>
      </c>
      <c r="J168" s="78"/>
      <c r="K168" s="35">
        <f t="shared" si="34"/>
        <v>0</v>
      </c>
      <c r="L168" s="78">
        <f>L169</f>
        <v>0</v>
      </c>
      <c r="M168" s="78"/>
      <c r="N168" s="35">
        <f t="shared" si="35"/>
        <v>0</v>
      </c>
      <c r="O168" s="78"/>
      <c r="P168" s="78"/>
      <c r="Q168" s="35">
        <f t="shared" si="36"/>
        <v>0</v>
      </c>
    </row>
    <row r="169" spans="1:17" ht="56.25" hidden="1">
      <c r="A169" s="31" t="s">
        <v>49</v>
      </c>
      <c r="B169" s="64" t="s">
        <v>50</v>
      </c>
      <c r="C169" s="33">
        <v>0</v>
      </c>
      <c r="D169" s="33"/>
      <c r="E169" s="37">
        <f t="shared" si="33"/>
        <v>0</v>
      </c>
      <c r="F169" s="33">
        <v>0</v>
      </c>
      <c r="G169" s="33"/>
      <c r="H169" s="84"/>
      <c r="I169" s="33">
        <v>0</v>
      </c>
      <c r="J169" s="33"/>
      <c r="K169" s="35">
        <f t="shared" si="34"/>
        <v>0</v>
      </c>
      <c r="L169" s="33">
        <v>0</v>
      </c>
      <c r="M169" s="33"/>
      <c r="N169" s="35">
        <f t="shared" si="35"/>
        <v>0</v>
      </c>
      <c r="O169" s="33"/>
      <c r="P169" s="33"/>
      <c r="Q169" s="35">
        <f t="shared" si="36"/>
        <v>0</v>
      </c>
    </row>
    <row r="170" spans="1:17" s="79" customFormat="1" ht="53.45" hidden="1" customHeight="1">
      <c r="A170" s="76" t="s">
        <v>54</v>
      </c>
      <c r="B170" s="77" t="s">
        <v>142</v>
      </c>
      <c r="C170" s="78"/>
      <c r="D170" s="78"/>
      <c r="E170" s="37">
        <f t="shared" si="33"/>
        <v>0</v>
      </c>
      <c r="F170" s="78"/>
      <c r="G170" s="78"/>
      <c r="H170" s="78"/>
      <c r="I170" s="78"/>
      <c r="J170" s="78"/>
      <c r="K170" s="35">
        <f t="shared" si="34"/>
        <v>0</v>
      </c>
      <c r="L170" s="78"/>
      <c r="M170" s="78"/>
      <c r="N170" s="35">
        <f t="shared" si="35"/>
        <v>0</v>
      </c>
      <c r="O170" s="78"/>
      <c r="P170" s="78"/>
      <c r="Q170" s="35">
        <f t="shared" si="36"/>
        <v>0</v>
      </c>
    </row>
    <row r="171" spans="1:17">
      <c r="A171" s="101" t="s">
        <v>92</v>
      </c>
      <c r="B171" s="102" t="s">
        <v>363</v>
      </c>
      <c r="C171" s="105">
        <f>C18+C21</f>
        <v>3935247</v>
      </c>
      <c r="D171" s="105" t="e">
        <f t="shared" ref="D171:K171" si="37">D18+D21</f>
        <v>#REF!</v>
      </c>
      <c r="E171" s="105" t="e">
        <f t="shared" si="37"/>
        <v>#REF!</v>
      </c>
      <c r="F171" s="105">
        <f t="shared" si="37"/>
        <v>4040315</v>
      </c>
      <c r="G171" s="105" t="e">
        <f t="shared" si="37"/>
        <v>#REF!</v>
      </c>
      <c r="H171" s="105" t="e">
        <f t="shared" si="37"/>
        <v>#REF!</v>
      </c>
      <c r="I171" s="105">
        <f t="shared" si="37"/>
        <v>4148534</v>
      </c>
      <c r="J171" s="105" t="e">
        <f t="shared" si="37"/>
        <v>#REF!</v>
      </c>
      <c r="K171" s="105" t="e">
        <f t="shared" si="37"/>
        <v>#REF!</v>
      </c>
      <c r="L171" s="105">
        <f>L18+L21</f>
        <v>4260000.2</v>
      </c>
      <c r="M171" s="105" t="e">
        <f>M18+M21</f>
        <v>#REF!</v>
      </c>
      <c r="N171" s="105" t="e">
        <f>N18+N21</f>
        <v>#REF!</v>
      </c>
      <c r="O171" s="105"/>
      <c r="P171" s="105" t="e">
        <f>P18+P21</f>
        <v>#REF!</v>
      </c>
      <c r="Q171" s="105" t="e">
        <f>Q18+Q21</f>
        <v>#REF!</v>
      </c>
    </row>
    <row r="172" spans="1:17">
      <c r="C172" s="82" t="b">
        <f t="shared" ref="C172:K172" si="38">C8=C12+C15+C19+C22+C28+C29+C31+C36+C37+C38+C39+C40+C43+C46+C120+C148</f>
        <v>1</v>
      </c>
      <c r="D172" s="82" t="e">
        <f t="shared" si="38"/>
        <v>#REF!</v>
      </c>
      <c r="E172" s="82" t="e">
        <f t="shared" si="38"/>
        <v>#REF!</v>
      </c>
      <c r="F172" s="82" t="b">
        <f t="shared" si="38"/>
        <v>1</v>
      </c>
      <c r="G172" s="82" t="e">
        <f t="shared" si="38"/>
        <v>#REF!</v>
      </c>
      <c r="H172" s="82" t="e">
        <f t="shared" si="38"/>
        <v>#REF!</v>
      </c>
      <c r="I172" s="82" t="b">
        <f t="shared" si="38"/>
        <v>1</v>
      </c>
      <c r="J172" s="82" t="e">
        <f t="shared" si="38"/>
        <v>#REF!</v>
      </c>
      <c r="K172" s="82" t="e">
        <f t="shared" si="38"/>
        <v>#REF!</v>
      </c>
      <c r="L172" s="82" t="b">
        <f t="shared" ref="L172:Q172" si="39">L8=L12+L15+L19+L22+L28+L29+L31+L36+L37+L38+L39+L40+L43+L46+L120+L148</f>
        <v>1</v>
      </c>
      <c r="M172" s="82" t="e">
        <f t="shared" si="39"/>
        <v>#REF!</v>
      </c>
      <c r="N172" s="82" t="e">
        <f t="shared" si="39"/>
        <v>#REF!</v>
      </c>
      <c r="O172" s="82" t="b">
        <f t="shared" si="39"/>
        <v>1</v>
      </c>
      <c r="P172" s="82" t="e">
        <f t="shared" si="39"/>
        <v>#REF!</v>
      </c>
      <c r="Q172" s="82" t="e">
        <f t="shared" si="39"/>
        <v>#REF!</v>
      </c>
    </row>
    <row r="173" spans="1:17">
      <c r="C173" s="82" t="b">
        <f t="shared" ref="C173:K173" si="40">C9=C12+C15+C19+C22+C28+C29+C31+C36+C37+C38+C39+C40</f>
        <v>1</v>
      </c>
      <c r="D173" s="82" t="e">
        <f t="shared" si="40"/>
        <v>#REF!</v>
      </c>
      <c r="E173" s="82" t="e">
        <f t="shared" si="40"/>
        <v>#REF!</v>
      </c>
      <c r="F173" s="82" t="b">
        <f t="shared" si="40"/>
        <v>1</v>
      </c>
      <c r="G173" s="82" t="e">
        <f t="shared" si="40"/>
        <v>#REF!</v>
      </c>
      <c r="H173" s="82" t="e">
        <f t="shared" si="40"/>
        <v>#REF!</v>
      </c>
      <c r="I173" s="82" t="b">
        <f t="shared" si="40"/>
        <v>1</v>
      </c>
      <c r="J173" s="82" t="e">
        <f t="shared" si="40"/>
        <v>#REF!</v>
      </c>
      <c r="K173" s="82" t="e">
        <f t="shared" si="40"/>
        <v>#REF!</v>
      </c>
      <c r="L173" s="82" t="b">
        <f t="shared" ref="L173:Q173" si="41">L9=L12+L15+L19+L22+L28+L29+L31+L36+L37+L38+L39+L40</f>
        <v>1</v>
      </c>
      <c r="M173" s="82" t="e">
        <f t="shared" si="41"/>
        <v>#REF!</v>
      </c>
      <c r="N173" s="82" t="e">
        <f t="shared" si="41"/>
        <v>#REF!</v>
      </c>
      <c r="O173" s="82" t="b">
        <f t="shared" si="41"/>
        <v>1</v>
      </c>
      <c r="P173" s="82" t="e">
        <f t="shared" si="41"/>
        <v>#REF!</v>
      </c>
      <c r="Q173" s="82" t="e">
        <f t="shared" si="41"/>
        <v>#REF!</v>
      </c>
    </row>
    <row r="174" spans="1:17">
      <c r="C174" s="82" t="b">
        <f t="shared" ref="C174:K174" si="42">C11=C13+C14+C16+C20+C21+C24+C25+C27+C28+C29</f>
        <v>1</v>
      </c>
      <c r="D174" s="82" t="e">
        <f t="shared" si="42"/>
        <v>#REF!</v>
      </c>
      <c r="E174" s="82" t="e">
        <f t="shared" si="42"/>
        <v>#REF!</v>
      </c>
      <c r="F174" s="82" t="b">
        <f t="shared" si="42"/>
        <v>1</v>
      </c>
      <c r="G174" s="82" t="e">
        <f t="shared" si="42"/>
        <v>#REF!</v>
      </c>
      <c r="H174" s="82" t="e">
        <f t="shared" si="42"/>
        <v>#REF!</v>
      </c>
      <c r="I174" s="82" t="b">
        <f t="shared" si="42"/>
        <v>1</v>
      </c>
      <c r="J174" s="82" t="e">
        <f t="shared" si="42"/>
        <v>#REF!</v>
      </c>
      <c r="K174" s="82" t="e">
        <f t="shared" si="42"/>
        <v>#REF!</v>
      </c>
      <c r="L174" s="82" t="b">
        <f t="shared" ref="L174:Q174" si="43">L11=L13+L14+L16+L20+L21+L24+L25+L27+L28+L29</f>
        <v>1</v>
      </c>
      <c r="M174" s="82" t="e">
        <f t="shared" si="43"/>
        <v>#REF!</v>
      </c>
      <c r="N174" s="82" t="e">
        <f t="shared" si="43"/>
        <v>#REF!</v>
      </c>
      <c r="O174" s="82" t="b">
        <f t="shared" si="43"/>
        <v>1</v>
      </c>
      <c r="P174" s="82" t="e">
        <f t="shared" si="43"/>
        <v>#REF!</v>
      </c>
      <c r="Q174" s="82" t="e">
        <f t="shared" si="43"/>
        <v>#REF!</v>
      </c>
    </row>
    <row r="175" spans="1:17">
      <c r="C175" s="82" t="b">
        <f t="shared" ref="C175:K175" si="44">C30=C32+C33+C34+C35+C36+C37+C38+C39+C40</f>
        <v>1</v>
      </c>
      <c r="D175" s="82" t="e">
        <f t="shared" si="44"/>
        <v>#REF!</v>
      </c>
      <c r="E175" s="82" t="e">
        <f t="shared" si="44"/>
        <v>#REF!</v>
      </c>
      <c r="F175" s="82" t="b">
        <f t="shared" si="44"/>
        <v>1</v>
      </c>
      <c r="G175" s="82" t="e">
        <f t="shared" si="44"/>
        <v>#REF!</v>
      </c>
      <c r="H175" s="82" t="e">
        <f t="shared" si="44"/>
        <v>#REF!</v>
      </c>
      <c r="I175" s="82" t="b">
        <f t="shared" si="44"/>
        <v>1</v>
      </c>
      <c r="J175" s="82" t="e">
        <f t="shared" si="44"/>
        <v>#REF!</v>
      </c>
      <c r="K175" s="82" t="e">
        <f t="shared" si="44"/>
        <v>#REF!</v>
      </c>
      <c r="L175" s="82" t="b">
        <f t="shared" ref="L175:Q175" si="45">L30=L32+L33+L34+L35+L36+L37+L38+L39+L40</f>
        <v>1</v>
      </c>
      <c r="M175" s="82" t="e">
        <f t="shared" si="45"/>
        <v>#REF!</v>
      </c>
      <c r="N175" s="82" t="e">
        <f t="shared" si="45"/>
        <v>#REF!</v>
      </c>
      <c r="O175" s="82" t="b">
        <f t="shared" si="45"/>
        <v>1</v>
      </c>
      <c r="P175" s="82" t="e">
        <f t="shared" si="45"/>
        <v>#REF!</v>
      </c>
      <c r="Q175" s="82" t="e">
        <f t="shared" si="45"/>
        <v>#REF!</v>
      </c>
    </row>
    <row r="176" spans="1:17">
      <c r="C176" s="82" t="b">
        <f t="shared" ref="C176:K176" si="46">C41=C44+C45+C46+C120+C148</f>
        <v>1</v>
      </c>
      <c r="D176" s="82" t="e">
        <f t="shared" si="46"/>
        <v>#REF!</v>
      </c>
      <c r="E176" s="82" t="e">
        <f t="shared" si="46"/>
        <v>#REF!</v>
      </c>
      <c r="F176" s="82" t="b">
        <f t="shared" si="46"/>
        <v>1</v>
      </c>
      <c r="G176" s="82" t="e">
        <f t="shared" si="46"/>
        <v>#REF!</v>
      </c>
      <c r="H176" s="82" t="e">
        <f t="shared" si="46"/>
        <v>#REF!</v>
      </c>
      <c r="I176" s="82" t="b">
        <f t="shared" si="46"/>
        <v>1</v>
      </c>
      <c r="J176" s="82" t="e">
        <f t="shared" si="46"/>
        <v>#REF!</v>
      </c>
      <c r="K176" s="82" t="e">
        <f t="shared" si="46"/>
        <v>#REF!</v>
      </c>
      <c r="L176" s="82" t="b">
        <f t="shared" ref="L176:Q176" si="47">L41=L44+L45+L46+L120+L148</f>
        <v>1</v>
      </c>
      <c r="M176" s="82" t="e">
        <f t="shared" si="47"/>
        <v>#REF!</v>
      </c>
      <c r="N176" s="82" t="e">
        <f t="shared" si="47"/>
        <v>#REF!</v>
      </c>
      <c r="O176" s="82" t="b">
        <f t="shared" si="47"/>
        <v>1</v>
      </c>
      <c r="P176" s="82" t="e">
        <f t="shared" si="47"/>
        <v>#REF!</v>
      </c>
      <c r="Q176" s="82" t="e">
        <f t="shared" si="47"/>
        <v>#REF!</v>
      </c>
    </row>
    <row r="177" spans="3:17">
      <c r="C177" s="83" t="b">
        <f t="shared" ref="C177:K177" si="48">C8=C11+C30+C41</f>
        <v>1</v>
      </c>
      <c r="D177" s="83" t="e">
        <f t="shared" si="48"/>
        <v>#REF!</v>
      </c>
      <c r="E177" s="83" t="e">
        <f t="shared" si="48"/>
        <v>#REF!</v>
      </c>
      <c r="F177" s="83" t="b">
        <f t="shared" si="48"/>
        <v>1</v>
      </c>
      <c r="G177" s="83" t="e">
        <f t="shared" si="48"/>
        <v>#REF!</v>
      </c>
      <c r="H177" s="83" t="e">
        <f t="shared" si="48"/>
        <v>#REF!</v>
      </c>
      <c r="I177" s="83" t="b">
        <f t="shared" si="48"/>
        <v>1</v>
      </c>
      <c r="J177" s="83" t="e">
        <f t="shared" si="48"/>
        <v>#REF!</v>
      </c>
      <c r="K177" s="83" t="e">
        <f t="shared" si="48"/>
        <v>#REF!</v>
      </c>
      <c r="L177" s="83" t="b">
        <f t="shared" ref="L177:Q177" si="49">L8=L11+L30+L41</f>
        <v>1</v>
      </c>
      <c r="M177" s="83" t="e">
        <f t="shared" si="49"/>
        <v>#REF!</v>
      </c>
      <c r="N177" s="83" t="e">
        <f t="shared" si="49"/>
        <v>#REF!</v>
      </c>
      <c r="O177" s="83" t="b">
        <f t="shared" si="49"/>
        <v>1</v>
      </c>
      <c r="P177" s="83" t="e">
        <f t="shared" si="49"/>
        <v>#REF!</v>
      </c>
      <c r="Q177" s="83" t="e">
        <f t="shared" si="49"/>
        <v>#REF!</v>
      </c>
    </row>
    <row r="178" spans="3:17">
      <c r="C178" s="83"/>
      <c r="D178" s="83"/>
      <c r="F178" s="83"/>
      <c r="G178" s="83"/>
      <c r="H178" s="83"/>
    </row>
    <row r="179" spans="3:17">
      <c r="C179" s="83"/>
      <c r="D179" s="83" t="e">
        <f>D8=#REF!</f>
        <v>#REF!</v>
      </c>
      <c r="F179" s="83"/>
      <c r="G179" s="82" t="e">
        <f>G8=#REF!</f>
        <v>#REF!</v>
      </c>
      <c r="H179" s="83"/>
      <c r="J179" s="81" t="e">
        <f>J8=#REF!</f>
        <v>#REF!</v>
      </c>
      <c r="L179" s="81" t="b">
        <f>L8='[1]основная с безвозм'!$AK$8</f>
        <v>0</v>
      </c>
      <c r="M179" s="81" t="e">
        <f>M8=#REF!</f>
        <v>#REF!</v>
      </c>
      <c r="N179" s="81" t="e">
        <f>N8=#REF!-'[1]основная с безвозм'!$AK$8</f>
        <v>#REF!</v>
      </c>
      <c r="P179" s="1" t="e">
        <f>P8=#REF!</f>
        <v>#REF!</v>
      </c>
    </row>
    <row r="180" spans="3:17">
      <c r="C180" s="83" t="e">
        <f>D171=#REF!</f>
        <v>#REF!</v>
      </c>
      <c r="D180" s="83"/>
      <c r="F180" s="83"/>
      <c r="G180" s="83" t="e">
        <f>G171=#REF!</f>
        <v>#REF!</v>
      </c>
      <c r="H180" s="83"/>
      <c r="J180" s="81" t="e">
        <f>J171=#REF!</f>
        <v>#REF!</v>
      </c>
    </row>
    <row r="181" spans="3:17">
      <c r="C181" s="83"/>
      <c r="D181" s="83"/>
      <c r="F181" s="83"/>
      <c r="G181" s="83"/>
      <c r="H181" s="83"/>
    </row>
    <row r="182" spans="3:17">
      <c r="C182" s="83"/>
      <c r="D182" s="83"/>
      <c r="F182" s="83"/>
      <c r="G182" s="83"/>
      <c r="H182" s="83"/>
    </row>
    <row r="183" spans="3:17">
      <c r="C183" s="83"/>
      <c r="D183" s="83"/>
      <c r="F183" s="83"/>
      <c r="G183" s="83"/>
      <c r="H183" s="83"/>
    </row>
    <row r="184" spans="3:17">
      <c r="C184" s="83"/>
      <c r="D184" s="83"/>
      <c r="F184" s="83"/>
      <c r="G184" s="83"/>
      <c r="H184" s="83"/>
    </row>
    <row r="185" spans="3:17">
      <c r="C185" s="83"/>
      <c r="D185" s="83"/>
      <c r="F185" s="83"/>
      <c r="G185" s="83"/>
      <c r="H185" s="83"/>
    </row>
    <row r="186" spans="3:17">
      <c r="C186" s="83"/>
      <c r="D186" s="83"/>
      <c r="F186" s="83"/>
      <c r="G186" s="83"/>
      <c r="H186" s="83"/>
    </row>
    <row r="187" spans="3:17">
      <c r="C187" s="83"/>
      <c r="D187" s="83"/>
      <c r="F187" s="83"/>
      <c r="G187" s="83"/>
      <c r="H187" s="83"/>
    </row>
    <row r="188" spans="3:17">
      <c r="C188" s="83"/>
      <c r="D188" s="83"/>
      <c r="F188" s="83"/>
      <c r="G188" s="83"/>
      <c r="H188" s="83"/>
    </row>
    <row r="189" spans="3:17">
      <c r="C189" s="83"/>
      <c r="D189" s="83"/>
      <c r="F189" s="83"/>
      <c r="G189" s="83"/>
      <c r="H189" s="83"/>
    </row>
    <row r="190" spans="3:17">
      <c r="C190" s="83"/>
      <c r="D190" s="83"/>
      <c r="F190" s="83"/>
      <c r="G190" s="83"/>
      <c r="H190" s="83"/>
    </row>
    <row r="191" spans="3:17">
      <c r="C191" s="83"/>
      <c r="D191" s="83"/>
      <c r="F191" s="83"/>
      <c r="G191" s="83"/>
      <c r="H191" s="83"/>
    </row>
    <row r="192" spans="3:17">
      <c r="C192" s="83"/>
      <c r="D192" s="83"/>
      <c r="F192" s="83"/>
      <c r="G192" s="83"/>
      <c r="H192" s="83"/>
    </row>
    <row r="193" spans="3:8">
      <c r="C193" s="83"/>
      <c r="D193" s="83"/>
      <c r="F193" s="83"/>
      <c r="G193" s="83"/>
      <c r="H193" s="83"/>
    </row>
    <row r="194" spans="3:8">
      <c r="C194" s="83"/>
      <c r="D194" s="83"/>
      <c r="F194" s="83"/>
      <c r="G194" s="83"/>
      <c r="H194" s="83"/>
    </row>
    <row r="195" spans="3:8">
      <c r="C195" s="83"/>
      <c r="D195" s="83"/>
      <c r="F195" s="83"/>
      <c r="G195" s="83"/>
      <c r="H195" s="83"/>
    </row>
    <row r="196" spans="3:8">
      <c r="C196" s="83"/>
      <c r="D196" s="83"/>
      <c r="F196" s="83"/>
      <c r="G196" s="83"/>
      <c r="H196" s="83"/>
    </row>
    <row r="197" spans="3:8">
      <c r="C197" s="83"/>
      <c r="D197" s="83"/>
      <c r="F197" s="83"/>
      <c r="G197" s="83"/>
      <c r="H197" s="83"/>
    </row>
    <row r="198" spans="3:8">
      <c r="C198" s="83"/>
      <c r="D198" s="83"/>
      <c r="F198" s="83"/>
      <c r="G198" s="83"/>
      <c r="H198" s="83"/>
    </row>
    <row r="199" spans="3:8">
      <c r="C199" s="83"/>
      <c r="D199" s="83"/>
      <c r="F199" s="83"/>
      <c r="G199" s="83"/>
      <c r="H199" s="83"/>
    </row>
    <row r="200" spans="3:8">
      <c r="C200" s="83"/>
      <c r="D200" s="83"/>
      <c r="F200" s="83"/>
      <c r="G200" s="83"/>
      <c r="H200" s="83"/>
    </row>
    <row r="201" spans="3:8">
      <c r="C201" s="83"/>
      <c r="D201" s="83"/>
      <c r="F201" s="83"/>
      <c r="G201" s="83"/>
      <c r="H201" s="83"/>
    </row>
    <row r="202" spans="3:8">
      <c r="C202" s="83"/>
      <c r="D202" s="83"/>
      <c r="F202" s="83"/>
      <c r="G202" s="83"/>
      <c r="H202" s="83"/>
    </row>
    <row r="203" spans="3:8">
      <c r="C203" s="83"/>
      <c r="D203" s="83"/>
      <c r="F203" s="83"/>
      <c r="G203" s="83"/>
      <c r="H203" s="83"/>
    </row>
    <row r="204" spans="3:8">
      <c r="C204" s="83"/>
      <c r="D204" s="83"/>
      <c r="F204" s="83"/>
      <c r="G204" s="83"/>
      <c r="H204" s="83"/>
    </row>
    <row r="205" spans="3:8">
      <c r="C205" s="83"/>
      <c r="D205" s="83"/>
      <c r="F205" s="83"/>
      <c r="G205" s="83"/>
      <c r="H205" s="83"/>
    </row>
    <row r="206" spans="3:8">
      <c r="C206" s="83"/>
      <c r="D206" s="83"/>
      <c r="F206" s="83"/>
      <c r="G206" s="83"/>
      <c r="H206" s="83"/>
    </row>
    <row r="207" spans="3:8">
      <c r="C207" s="83"/>
      <c r="D207" s="83"/>
      <c r="F207" s="83"/>
      <c r="G207" s="83"/>
      <c r="H207" s="83"/>
    </row>
    <row r="208" spans="3:8">
      <c r="C208" s="83"/>
      <c r="D208" s="83"/>
      <c r="F208" s="83"/>
      <c r="G208" s="83"/>
      <c r="H208" s="83"/>
    </row>
    <row r="209" spans="3:8">
      <c r="C209" s="83"/>
      <c r="D209" s="83"/>
      <c r="F209" s="83"/>
      <c r="G209" s="83"/>
      <c r="H209" s="83"/>
    </row>
    <row r="210" spans="3:8">
      <c r="C210" s="83"/>
      <c r="D210" s="83"/>
      <c r="F210" s="83"/>
      <c r="G210" s="83"/>
      <c r="H210" s="83"/>
    </row>
    <row r="211" spans="3:8">
      <c r="C211" s="83"/>
      <c r="D211" s="83"/>
      <c r="F211" s="83"/>
      <c r="G211" s="83"/>
      <c r="H211" s="83"/>
    </row>
    <row r="212" spans="3:8">
      <c r="C212" s="83"/>
      <c r="D212" s="83"/>
      <c r="F212" s="83"/>
      <c r="G212" s="83"/>
      <c r="H212" s="83"/>
    </row>
    <row r="213" spans="3:8">
      <c r="C213" s="83"/>
      <c r="D213" s="83"/>
      <c r="F213" s="83"/>
      <c r="G213" s="83"/>
      <c r="H213" s="83"/>
    </row>
    <row r="214" spans="3:8">
      <c r="C214" s="83"/>
      <c r="D214" s="83"/>
      <c r="F214" s="83"/>
      <c r="G214" s="83"/>
      <c r="H214" s="83"/>
    </row>
    <row r="215" spans="3:8">
      <c r="C215" s="83"/>
      <c r="D215" s="83"/>
      <c r="F215" s="83"/>
      <c r="G215" s="83"/>
      <c r="H215" s="83"/>
    </row>
    <row r="216" spans="3:8">
      <c r="C216" s="83"/>
      <c r="D216" s="83"/>
      <c r="F216" s="83"/>
      <c r="G216" s="83"/>
      <c r="H216" s="83"/>
    </row>
    <row r="217" spans="3:8">
      <c r="C217" s="83"/>
      <c r="D217" s="83"/>
      <c r="F217" s="83"/>
      <c r="G217" s="83"/>
      <c r="H217" s="83"/>
    </row>
    <row r="218" spans="3:8">
      <c r="C218" s="83"/>
      <c r="D218" s="83"/>
      <c r="F218" s="83"/>
      <c r="G218" s="83"/>
      <c r="H218" s="83"/>
    </row>
    <row r="219" spans="3:8">
      <c r="C219" s="83"/>
      <c r="D219" s="83"/>
      <c r="F219" s="83"/>
      <c r="G219" s="83"/>
      <c r="H219" s="83"/>
    </row>
    <row r="220" spans="3:8">
      <c r="C220" s="83"/>
      <c r="D220" s="83"/>
      <c r="F220" s="83"/>
      <c r="G220" s="83"/>
      <c r="H220" s="83"/>
    </row>
    <row r="221" spans="3:8">
      <c r="C221" s="83"/>
      <c r="D221" s="83"/>
      <c r="F221" s="83"/>
      <c r="G221" s="83"/>
      <c r="H221" s="83"/>
    </row>
    <row r="222" spans="3:8">
      <c r="C222" s="83"/>
      <c r="D222" s="83"/>
      <c r="F222" s="83"/>
      <c r="G222" s="83"/>
      <c r="H222" s="83"/>
    </row>
    <row r="223" spans="3:8">
      <c r="C223" s="83"/>
      <c r="D223" s="83"/>
      <c r="F223" s="83"/>
      <c r="G223" s="83"/>
      <c r="H223" s="83"/>
    </row>
    <row r="224" spans="3:8">
      <c r="C224" s="83"/>
      <c r="D224" s="83"/>
      <c r="F224" s="83"/>
      <c r="G224" s="83"/>
      <c r="H224" s="83"/>
    </row>
    <row r="225" spans="3:8">
      <c r="C225" s="83"/>
      <c r="D225" s="83"/>
      <c r="F225" s="83"/>
      <c r="G225" s="83"/>
      <c r="H225" s="83"/>
    </row>
    <row r="226" spans="3:8">
      <c r="C226" s="83"/>
      <c r="D226" s="83"/>
      <c r="F226" s="83"/>
      <c r="G226" s="83"/>
      <c r="H226" s="83"/>
    </row>
    <row r="227" spans="3:8">
      <c r="C227" s="83"/>
      <c r="D227" s="83"/>
      <c r="F227" s="83"/>
      <c r="G227" s="83"/>
      <c r="H227" s="83"/>
    </row>
    <row r="228" spans="3:8">
      <c r="C228" s="83"/>
      <c r="D228" s="83"/>
      <c r="F228" s="83"/>
      <c r="G228" s="83"/>
      <c r="H228" s="83"/>
    </row>
    <row r="229" spans="3:8">
      <c r="C229" s="83"/>
      <c r="D229" s="83"/>
      <c r="F229" s="83"/>
      <c r="G229" s="83"/>
      <c r="H229" s="83"/>
    </row>
    <row r="230" spans="3:8">
      <c r="C230" s="83"/>
      <c r="D230" s="83"/>
      <c r="F230" s="83"/>
      <c r="G230" s="83"/>
      <c r="H230" s="83"/>
    </row>
    <row r="231" spans="3:8">
      <c r="C231" s="83"/>
      <c r="D231" s="83"/>
      <c r="F231" s="83"/>
      <c r="G231" s="83"/>
      <c r="H231" s="83"/>
    </row>
    <row r="232" spans="3:8">
      <c r="C232" s="83"/>
      <c r="D232" s="83"/>
      <c r="F232" s="83"/>
      <c r="G232" s="83"/>
      <c r="H232" s="83"/>
    </row>
    <row r="233" spans="3:8">
      <c r="C233" s="83"/>
      <c r="D233" s="83"/>
      <c r="F233" s="83"/>
      <c r="G233" s="83"/>
      <c r="H233" s="83"/>
    </row>
    <row r="234" spans="3:8">
      <c r="C234" s="83"/>
      <c r="D234" s="83"/>
      <c r="F234" s="83"/>
      <c r="G234" s="83"/>
      <c r="H234" s="83"/>
    </row>
    <row r="235" spans="3:8">
      <c r="C235" s="83"/>
      <c r="D235" s="83"/>
      <c r="F235" s="83"/>
      <c r="G235" s="83"/>
      <c r="H235" s="83"/>
    </row>
    <row r="236" spans="3:8">
      <c r="C236" s="83"/>
      <c r="D236" s="83"/>
      <c r="F236" s="83"/>
      <c r="G236" s="83"/>
      <c r="H236" s="83"/>
    </row>
    <row r="237" spans="3:8">
      <c r="C237" s="83"/>
      <c r="D237" s="83"/>
      <c r="F237" s="83"/>
      <c r="G237" s="83"/>
      <c r="H237" s="83"/>
    </row>
    <row r="238" spans="3:8">
      <c r="C238" s="83"/>
      <c r="D238" s="83"/>
      <c r="F238" s="83"/>
      <c r="G238" s="83"/>
      <c r="H238" s="83"/>
    </row>
    <row r="239" spans="3:8">
      <c r="C239" s="83"/>
      <c r="D239" s="83"/>
      <c r="F239" s="83"/>
      <c r="G239" s="83"/>
      <c r="H239" s="83"/>
    </row>
    <row r="240" spans="3:8">
      <c r="C240" s="83"/>
      <c r="D240" s="83"/>
      <c r="F240" s="83"/>
      <c r="G240" s="83"/>
      <c r="H240" s="83"/>
    </row>
    <row r="241" spans="3:8">
      <c r="C241" s="83"/>
      <c r="D241" s="83"/>
      <c r="F241" s="83"/>
      <c r="G241" s="83"/>
      <c r="H241" s="83"/>
    </row>
    <row r="242" spans="3:8">
      <c r="C242" s="83"/>
      <c r="D242" s="83"/>
      <c r="F242" s="83"/>
      <c r="G242" s="83"/>
      <c r="H242" s="83"/>
    </row>
    <row r="243" spans="3:8">
      <c r="C243" s="83"/>
      <c r="D243" s="83"/>
      <c r="F243" s="83"/>
      <c r="G243" s="83"/>
      <c r="H243" s="83"/>
    </row>
    <row r="244" spans="3:8">
      <c r="C244" s="83"/>
      <c r="D244" s="83"/>
      <c r="F244" s="83"/>
      <c r="G244" s="83"/>
      <c r="H244" s="83"/>
    </row>
    <row r="245" spans="3:8">
      <c r="C245" s="83"/>
      <c r="D245" s="83"/>
      <c r="F245" s="83"/>
      <c r="G245" s="83"/>
      <c r="H245" s="83"/>
    </row>
    <row r="246" spans="3:8">
      <c r="C246" s="83"/>
      <c r="D246" s="83"/>
      <c r="F246" s="83"/>
      <c r="G246" s="83"/>
      <c r="H246" s="83"/>
    </row>
    <row r="247" spans="3:8">
      <c r="C247" s="83"/>
      <c r="D247" s="83"/>
      <c r="F247" s="83"/>
      <c r="G247" s="83"/>
      <c r="H247" s="83"/>
    </row>
    <row r="248" spans="3:8">
      <c r="C248" s="83"/>
      <c r="D248" s="83"/>
      <c r="F248" s="83"/>
      <c r="G248" s="83"/>
      <c r="H248" s="83"/>
    </row>
    <row r="249" spans="3:8">
      <c r="C249" s="83"/>
      <c r="D249" s="83"/>
      <c r="F249" s="83"/>
      <c r="G249" s="83"/>
      <c r="H249" s="83"/>
    </row>
    <row r="250" spans="3:8">
      <c r="C250" s="83"/>
      <c r="D250" s="83"/>
      <c r="F250" s="83"/>
      <c r="G250" s="83"/>
      <c r="H250" s="83"/>
    </row>
    <row r="251" spans="3:8">
      <c r="C251" s="83"/>
      <c r="D251" s="83"/>
      <c r="F251" s="83"/>
      <c r="G251" s="83"/>
      <c r="H251" s="83"/>
    </row>
    <row r="252" spans="3:8">
      <c r="C252" s="83"/>
      <c r="D252" s="83"/>
      <c r="F252" s="83"/>
      <c r="G252" s="83"/>
      <c r="H252" s="83"/>
    </row>
    <row r="253" spans="3:8">
      <c r="C253" s="83"/>
      <c r="D253" s="83"/>
      <c r="F253" s="83"/>
      <c r="G253" s="83"/>
      <c r="H253" s="83"/>
    </row>
    <row r="254" spans="3:8">
      <c r="C254" s="83"/>
      <c r="D254" s="83"/>
      <c r="F254" s="83"/>
      <c r="G254" s="83"/>
      <c r="H254" s="83"/>
    </row>
    <row r="255" spans="3:8">
      <c r="C255" s="83"/>
      <c r="D255" s="83"/>
      <c r="F255" s="83"/>
      <c r="G255" s="83"/>
      <c r="H255" s="83"/>
    </row>
    <row r="256" spans="3:8">
      <c r="C256" s="83"/>
      <c r="D256" s="83"/>
      <c r="F256" s="83"/>
      <c r="G256" s="83"/>
      <c r="H256" s="83"/>
    </row>
    <row r="257" spans="3:8">
      <c r="C257" s="83"/>
      <c r="D257" s="83"/>
      <c r="F257" s="83"/>
      <c r="G257" s="83"/>
      <c r="H257" s="83"/>
    </row>
    <row r="258" spans="3:8">
      <c r="C258" s="83"/>
      <c r="D258" s="83"/>
      <c r="F258" s="83"/>
      <c r="G258" s="83"/>
      <c r="H258" s="83"/>
    </row>
    <row r="259" spans="3:8">
      <c r="C259" s="83"/>
      <c r="D259" s="83"/>
      <c r="F259" s="83"/>
      <c r="G259" s="83"/>
      <c r="H259" s="83"/>
    </row>
    <row r="260" spans="3:8">
      <c r="C260" s="83"/>
      <c r="D260" s="83"/>
      <c r="F260" s="83"/>
      <c r="G260" s="83"/>
      <c r="H260" s="83"/>
    </row>
    <row r="261" spans="3:8">
      <c r="C261" s="83"/>
      <c r="D261" s="83"/>
      <c r="F261" s="83"/>
      <c r="G261" s="83"/>
      <c r="H261" s="83"/>
    </row>
    <row r="262" spans="3:8">
      <c r="C262" s="83"/>
      <c r="D262" s="83"/>
      <c r="F262" s="83"/>
      <c r="G262" s="83"/>
      <c r="H262" s="83"/>
    </row>
    <row r="263" spans="3:8">
      <c r="C263" s="83"/>
      <c r="D263" s="83"/>
      <c r="F263" s="83"/>
      <c r="G263" s="83"/>
      <c r="H263" s="83"/>
    </row>
    <row r="264" spans="3:8">
      <c r="C264" s="83"/>
      <c r="D264" s="83"/>
      <c r="F264" s="83"/>
      <c r="G264" s="83"/>
      <c r="H264" s="83"/>
    </row>
    <row r="265" spans="3:8">
      <c r="C265" s="83"/>
      <c r="D265" s="83"/>
      <c r="F265" s="83"/>
      <c r="G265" s="83"/>
      <c r="H265" s="83"/>
    </row>
    <row r="266" spans="3:8">
      <c r="C266" s="83"/>
      <c r="D266" s="83"/>
      <c r="F266" s="83"/>
      <c r="G266" s="83"/>
      <c r="H266" s="83"/>
    </row>
    <row r="267" spans="3:8">
      <c r="C267" s="83"/>
      <c r="D267" s="83"/>
      <c r="F267" s="83"/>
      <c r="G267" s="83"/>
      <c r="H267" s="83"/>
    </row>
    <row r="268" spans="3:8">
      <c r="C268" s="83"/>
      <c r="D268" s="83"/>
      <c r="F268" s="83"/>
      <c r="G268" s="83"/>
      <c r="H268" s="83"/>
    </row>
    <row r="269" spans="3:8">
      <c r="C269" s="83"/>
      <c r="D269" s="83"/>
      <c r="F269" s="83"/>
      <c r="G269" s="83"/>
      <c r="H269" s="83"/>
    </row>
    <row r="270" spans="3:8">
      <c r="C270" s="83"/>
      <c r="D270" s="83"/>
      <c r="F270" s="83"/>
      <c r="G270" s="83"/>
      <c r="H270" s="83"/>
    </row>
    <row r="271" spans="3:8">
      <c r="C271" s="83"/>
      <c r="D271" s="83"/>
      <c r="F271" s="83"/>
      <c r="G271" s="83"/>
      <c r="H271" s="83"/>
    </row>
    <row r="272" spans="3:8">
      <c r="C272" s="83"/>
      <c r="D272" s="83"/>
      <c r="F272" s="83"/>
      <c r="G272" s="83"/>
      <c r="H272" s="83"/>
    </row>
    <row r="273" spans="3:8">
      <c r="C273" s="83"/>
      <c r="D273" s="83"/>
      <c r="F273" s="83"/>
      <c r="G273" s="83"/>
      <c r="H273" s="83"/>
    </row>
    <row r="274" spans="3:8">
      <c r="C274" s="83"/>
      <c r="D274" s="83"/>
      <c r="F274" s="83"/>
      <c r="G274" s="83"/>
      <c r="H274" s="83"/>
    </row>
    <row r="275" spans="3:8">
      <c r="C275" s="83"/>
      <c r="D275" s="83"/>
      <c r="F275" s="83"/>
      <c r="G275" s="83"/>
      <c r="H275" s="83"/>
    </row>
    <row r="276" spans="3:8">
      <c r="C276" s="83"/>
      <c r="D276" s="83"/>
      <c r="F276" s="83"/>
      <c r="G276" s="83"/>
      <c r="H276" s="83"/>
    </row>
    <row r="277" spans="3:8">
      <c r="C277" s="83"/>
      <c r="D277" s="83"/>
      <c r="F277" s="83"/>
      <c r="G277" s="83"/>
      <c r="H277" s="83"/>
    </row>
    <row r="278" spans="3:8">
      <c r="C278" s="83"/>
      <c r="D278" s="83"/>
      <c r="F278" s="83"/>
      <c r="G278" s="83"/>
      <c r="H278" s="83"/>
    </row>
    <row r="279" spans="3:8">
      <c r="C279" s="83"/>
      <c r="D279" s="83"/>
      <c r="F279" s="83"/>
      <c r="G279" s="83"/>
      <c r="H279" s="83"/>
    </row>
    <row r="280" spans="3:8">
      <c r="C280" s="83"/>
      <c r="D280" s="83"/>
      <c r="F280" s="83"/>
      <c r="G280" s="83"/>
      <c r="H280" s="83"/>
    </row>
    <row r="281" spans="3:8">
      <c r="C281" s="83"/>
      <c r="D281" s="83"/>
      <c r="F281" s="83"/>
      <c r="G281" s="83"/>
      <c r="H281" s="83"/>
    </row>
    <row r="282" spans="3:8">
      <c r="C282" s="83"/>
      <c r="D282" s="83"/>
      <c r="F282" s="83"/>
      <c r="G282" s="83"/>
      <c r="H282" s="83"/>
    </row>
    <row r="283" spans="3:8">
      <c r="C283" s="83"/>
      <c r="D283" s="83"/>
      <c r="F283" s="83"/>
      <c r="G283" s="83"/>
      <c r="H283" s="83"/>
    </row>
    <row r="284" spans="3:8">
      <c r="C284" s="83"/>
      <c r="D284" s="83"/>
      <c r="F284" s="83"/>
      <c r="G284" s="83"/>
      <c r="H284" s="83"/>
    </row>
    <row r="285" spans="3:8">
      <c r="C285" s="83"/>
      <c r="D285" s="83"/>
      <c r="F285" s="83"/>
      <c r="G285" s="83"/>
      <c r="H285" s="83"/>
    </row>
    <row r="286" spans="3:8">
      <c r="C286" s="83"/>
      <c r="D286" s="83"/>
      <c r="F286" s="83"/>
      <c r="G286" s="83"/>
      <c r="H286" s="83"/>
    </row>
    <row r="287" spans="3:8">
      <c r="C287" s="83"/>
      <c r="D287" s="83"/>
      <c r="F287" s="83"/>
      <c r="G287" s="83"/>
      <c r="H287" s="83"/>
    </row>
    <row r="288" spans="3:8">
      <c r="C288" s="83"/>
      <c r="D288" s="83"/>
      <c r="F288" s="83"/>
      <c r="G288" s="83"/>
      <c r="H288" s="83"/>
    </row>
    <row r="289" spans="3:8">
      <c r="C289" s="83"/>
      <c r="D289" s="83"/>
      <c r="F289" s="83"/>
      <c r="G289" s="83"/>
      <c r="H289" s="83"/>
    </row>
    <row r="290" spans="3:8">
      <c r="C290" s="83"/>
      <c r="D290" s="83"/>
      <c r="F290" s="83"/>
      <c r="G290" s="83"/>
      <c r="H290" s="83"/>
    </row>
    <row r="291" spans="3:8">
      <c r="C291" s="83"/>
      <c r="D291" s="83"/>
      <c r="F291" s="83"/>
      <c r="G291" s="83"/>
      <c r="H291" s="83"/>
    </row>
    <row r="292" spans="3:8">
      <c r="C292" s="83"/>
      <c r="D292" s="83"/>
      <c r="F292" s="83"/>
      <c r="G292" s="83"/>
      <c r="H292" s="83"/>
    </row>
    <row r="293" spans="3:8">
      <c r="C293" s="83"/>
      <c r="D293" s="83"/>
      <c r="F293" s="83"/>
      <c r="G293" s="83"/>
      <c r="H293" s="83"/>
    </row>
    <row r="294" spans="3:8">
      <c r="C294" s="83"/>
      <c r="D294" s="83"/>
      <c r="F294" s="83"/>
      <c r="G294" s="83"/>
      <c r="H294" s="83"/>
    </row>
    <row r="295" spans="3:8">
      <c r="C295" s="83"/>
      <c r="D295" s="83"/>
      <c r="F295" s="83"/>
      <c r="G295" s="83"/>
      <c r="H295" s="83"/>
    </row>
    <row r="296" spans="3:8">
      <c r="C296" s="83"/>
      <c r="D296" s="83"/>
      <c r="F296" s="83"/>
      <c r="G296" s="83"/>
      <c r="H296" s="83"/>
    </row>
    <row r="297" spans="3:8">
      <c r="C297" s="83"/>
      <c r="D297" s="83"/>
      <c r="F297" s="83"/>
      <c r="G297" s="83"/>
      <c r="H297" s="83"/>
    </row>
    <row r="298" spans="3:8">
      <c r="C298" s="83"/>
      <c r="D298" s="83"/>
      <c r="F298" s="83"/>
      <c r="G298" s="83"/>
      <c r="H298" s="83"/>
    </row>
    <row r="299" spans="3:8">
      <c r="C299" s="83"/>
      <c r="D299" s="83"/>
      <c r="F299" s="83"/>
      <c r="G299" s="83"/>
      <c r="H299" s="83"/>
    </row>
    <row r="300" spans="3:8">
      <c r="C300" s="83"/>
      <c r="D300" s="83"/>
      <c r="F300" s="83"/>
      <c r="G300" s="83"/>
      <c r="H300" s="83"/>
    </row>
    <row r="301" spans="3:8">
      <c r="C301" s="83"/>
      <c r="D301" s="83"/>
      <c r="F301" s="83"/>
      <c r="G301" s="83"/>
      <c r="H301" s="83"/>
    </row>
    <row r="302" spans="3:8">
      <c r="C302" s="83"/>
      <c r="D302" s="83"/>
      <c r="F302" s="83"/>
      <c r="G302" s="83"/>
      <c r="H302" s="83"/>
    </row>
    <row r="303" spans="3:8">
      <c r="C303" s="83"/>
      <c r="D303" s="83"/>
      <c r="F303" s="83"/>
      <c r="G303" s="83"/>
      <c r="H303" s="83"/>
    </row>
    <row r="304" spans="3:8">
      <c r="C304" s="83"/>
      <c r="D304" s="83"/>
      <c r="F304" s="83"/>
      <c r="G304" s="83"/>
      <c r="H304" s="83"/>
    </row>
    <row r="305" spans="3:8">
      <c r="C305" s="83"/>
      <c r="D305" s="83"/>
      <c r="F305" s="83"/>
      <c r="G305" s="83"/>
      <c r="H305" s="83"/>
    </row>
    <row r="306" spans="3:8">
      <c r="C306" s="83"/>
      <c r="D306" s="83"/>
      <c r="F306" s="83"/>
      <c r="G306" s="83"/>
      <c r="H306" s="83"/>
    </row>
    <row r="307" spans="3:8">
      <c r="C307" s="83"/>
      <c r="D307" s="83"/>
      <c r="F307" s="83"/>
      <c r="G307" s="83"/>
      <c r="H307" s="83"/>
    </row>
    <row r="308" spans="3:8">
      <c r="C308" s="83"/>
      <c r="D308" s="83"/>
      <c r="F308" s="83"/>
      <c r="G308" s="83"/>
      <c r="H308" s="83"/>
    </row>
    <row r="309" spans="3:8">
      <c r="C309" s="83"/>
      <c r="D309" s="83"/>
      <c r="F309" s="83"/>
      <c r="G309" s="83"/>
      <c r="H309" s="83"/>
    </row>
    <row r="310" spans="3:8">
      <c r="C310" s="83"/>
      <c r="D310" s="83"/>
      <c r="F310" s="83"/>
      <c r="G310" s="83"/>
      <c r="H310" s="83"/>
    </row>
    <row r="311" spans="3:8">
      <c r="C311" s="83"/>
      <c r="D311" s="83"/>
      <c r="F311" s="83"/>
      <c r="G311" s="83"/>
      <c r="H311" s="83"/>
    </row>
    <row r="312" spans="3:8">
      <c r="C312" s="83"/>
      <c r="D312" s="83"/>
      <c r="F312" s="83"/>
      <c r="G312" s="83"/>
      <c r="H312" s="83"/>
    </row>
    <row r="313" spans="3:8">
      <c r="C313" s="83"/>
      <c r="D313" s="83"/>
      <c r="F313" s="83"/>
      <c r="G313" s="83"/>
      <c r="H313" s="83"/>
    </row>
    <row r="314" spans="3:8">
      <c r="C314" s="83"/>
      <c r="D314" s="83"/>
      <c r="F314" s="83"/>
      <c r="G314" s="83"/>
      <c r="H314" s="83"/>
    </row>
    <row r="315" spans="3:8">
      <c r="C315" s="83"/>
      <c r="D315" s="83"/>
      <c r="F315" s="83"/>
      <c r="G315" s="83"/>
      <c r="H315" s="83"/>
    </row>
    <row r="316" spans="3:8">
      <c r="C316" s="83"/>
      <c r="D316" s="83"/>
      <c r="F316" s="83"/>
      <c r="G316" s="83"/>
      <c r="H316" s="83"/>
    </row>
    <row r="317" spans="3:8">
      <c r="C317" s="83"/>
      <c r="D317" s="83"/>
      <c r="F317" s="83"/>
      <c r="G317" s="83"/>
      <c r="H317" s="83"/>
    </row>
    <row r="318" spans="3:8">
      <c r="C318" s="83"/>
      <c r="D318" s="83"/>
      <c r="F318" s="83"/>
      <c r="G318" s="83"/>
      <c r="H318" s="83"/>
    </row>
    <row r="319" spans="3:8">
      <c r="C319" s="83"/>
      <c r="D319" s="83"/>
      <c r="F319" s="83"/>
      <c r="G319" s="83"/>
      <c r="H319" s="83"/>
    </row>
    <row r="320" spans="3:8">
      <c r="C320" s="83"/>
      <c r="D320" s="83"/>
      <c r="F320" s="83"/>
      <c r="G320" s="83"/>
      <c r="H320" s="83"/>
    </row>
    <row r="321" spans="3:8">
      <c r="C321" s="83"/>
      <c r="D321" s="83"/>
      <c r="F321" s="83"/>
      <c r="G321" s="83"/>
      <c r="H321" s="83"/>
    </row>
    <row r="322" spans="3:8">
      <c r="C322" s="83"/>
      <c r="D322" s="83"/>
      <c r="F322" s="83"/>
      <c r="G322" s="83"/>
      <c r="H322" s="83"/>
    </row>
    <row r="323" spans="3:8">
      <c r="C323" s="83"/>
      <c r="D323" s="83"/>
      <c r="F323" s="83"/>
      <c r="G323" s="83"/>
      <c r="H323" s="83"/>
    </row>
    <row r="324" spans="3:8">
      <c r="C324" s="83"/>
      <c r="D324" s="83"/>
      <c r="F324" s="83"/>
      <c r="G324" s="83"/>
      <c r="H324" s="83"/>
    </row>
    <row r="325" spans="3:8">
      <c r="C325" s="83"/>
      <c r="D325" s="83"/>
      <c r="F325" s="83"/>
      <c r="G325" s="83"/>
      <c r="H325" s="83"/>
    </row>
    <row r="326" spans="3:8">
      <c r="C326" s="83"/>
      <c r="D326" s="83"/>
      <c r="F326" s="83"/>
      <c r="G326" s="83"/>
      <c r="H326" s="83"/>
    </row>
    <row r="327" spans="3:8">
      <c r="C327" s="83"/>
      <c r="D327" s="83"/>
      <c r="F327" s="83"/>
      <c r="G327" s="83"/>
      <c r="H327" s="83"/>
    </row>
    <row r="328" spans="3:8">
      <c r="C328" s="83"/>
      <c r="D328" s="83"/>
      <c r="F328" s="83"/>
      <c r="G328" s="83"/>
      <c r="H328" s="83"/>
    </row>
    <row r="329" spans="3:8">
      <c r="C329" s="83"/>
      <c r="D329" s="83"/>
      <c r="F329" s="83"/>
      <c r="G329" s="83"/>
      <c r="H329" s="83"/>
    </row>
    <row r="330" spans="3:8">
      <c r="C330" s="83"/>
      <c r="D330" s="83"/>
      <c r="F330" s="83"/>
      <c r="G330" s="83"/>
      <c r="H330" s="83"/>
    </row>
    <row r="331" spans="3:8">
      <c r="C331" s="83"/>
      <c r="D331" s="83"/>
      <c r="F331" s="83"/>
      <c r="G331" s="83"/>
      <c r="H331" s="83"/>
    </row>
    <row r="332" spans="3:8">
      <c r="C332" s="83"/>
      <c r="D332" s="83"/>
      <c r="F332" s="83"/>
      <c r="G332" s="83"/>
      <c r="H332" s="83"/>
    </row>
    <row r="333" spans="3:8">
      <c r="C333" s="83"/>
      <c r="D333" s="83"/>
      <c r="F333" s="83"/>
      <c r="G333" s="83"/>
      <c r="H333" s="83"/>
    </row>
    <row r="334" spans="3:8">
      <c r="C334" s="83"/>
      <c r="D334" s="83"/>
      <c r="F334" s="83"/>
      <c r="G334" s="83"/>
      <c r="H334" s="83"/>
    </row>
    <row r="335" spans="3:8">
      <c r="C335" s="83"/>
      <c r="D335" s="83"/>
      <c r="F335" s="83"/>
      <c r="G335" s="83"/>
      <c r="H335" s="83"/>
    </row>
    <row r="336" spans="3:8">
      <c r="C336" s="83"/>
      <c r="D336" s="83"/>
      <c r="F336" s="83"/>
      <c r="G336" s="83"/>
      <c r="H336" s="83"/>
    </row>
    <row r="337" spans="3:8">
      <c r="C337" s="83"/>
      <c r="D337" s="83"/>
      <c r="F337" s="83"/>
      <c r="G337" s="83"/>
      <c r="H337" s="83"/>
    </row>
    <row r="338" spans="3:8">
      <c r="C338" s="83"/>
      <c r="D338" s="83"/>
      <c r="F338" s="83"/>
      <c r="G338" s="83"/>
      <c r="H338" s="83"/>
    </row>
    <row r="339" spans="3:8">
      <c r="C339" s="83"/>
      <c r="D339" s="83"/>
      <c r="F339" s="83"/>
      <c r="G339" s="83"/>
      <c r="H339" s="83"/>
    </row>
    <row r="340" spans="3:8">
      <c r="C340" s="83"/>
      <c r="D340" s="83"/>
      <c r="F340" s="83"/>
      <c r="G340" s="83"/>
      <c r="H340" s="83"/>
    </row>
    <row r="341" spans="3:8">
      <c r="C341" s="83"/>
      <c r="D341" s="83"/>
      <c r="F341" s="83"/>
      <c r="G341" s="83"/>
      <c r="H341" s="83"/>
    </row>
    <row r="342" spans="3:8">
      <c r="C342" s="83"/>
      <c r="D342" s="83"/>
      <c r="F342" s="83"/>
      <c r="G342" s="83"/>
      <c r="H342" s="83"/>
    </row>
    <row r="343" spans="3:8">
      <c r="C343" s="83"/>
      <c r="D343" s="83"/>
      <c r="F343" s="83"/>
      <c r="G343" s="83"/>
      <c r="H343" s="83"/>
    </row>
    <row r="344" spans="3:8">
      <c r="C344" s="83"/>
      <c r="D344" s="83"/>
      <c r="F344" s="83"/>
      <c r="G344" s="83"/>
      <c r="H344" s="83"/>
    </row>
    <row r="345" spans="3:8">
      <c r="C345" s="83"/>
      <c r="D345" s="83"/>
      <c r="F345" s="83"/>
      <c r="G345" s="83"/>
      <c r="H345" s="83"/>
    </row>
    <row r="346" spans="3:8">
      <c r="C346" s="83"/>
      <c r="D346" s="83"/>
      <c r="F346" s="83"/>
      <c r="G346" s="83"/>
      <c r="H346" s="83"/>
    </row>
    <row r="347" spans="3:8">
      <c r="C347" s="83"/>
      <c r="D347" s="83"/>
      <c r="F347" s="83"/>
      <c r="G347" s="83"/>
      <c r="H347" s="83"/>
    </row>
    <row r="348" spans="3:8">
      <c r="C348" s="83"/>
      <c r="D348" s="83"/>
      <c r="F348" s="83"/>
      <c r="G348" s="83"/>
      <c r="H348" s="83"/>
    </row>
    <row r="349" spans="3:8">
      <c r="C349" s="83"/>
      <c r="D349" s="83"/>
      <c r="F349" s="83"/>
      <c r="G349" s="83"/>
      <c r="H349" s="83"/>
    </row>
    <row r="350" spans="3:8">
      <c r="C350" s="83"/>
      <c r="D350" s="83"/>
      <c r="F350" s="83"/>
      <c r="G350" s="83"/>
      <c r="H350" s="83"/>
    </row>
    <row r="351" spans="3:8">
      <c r="C351" s="83"/>
      <c r="D351" s="83"/>
      <c r="F351" s="83"/>
      <c r="G351" s="83"/>
      <c r="H351" s="83"/>
    </row>
    <row r="352" spans="3:8">
      <c r="C352" s="83"/>
      <c r="D352" s="83"/>
      <c r="F352" s="83"/>
      <c r="G352" s="83"/>
      <c r="H352" s="83"/>
    </row>
    <row r="353" spans="3:8">
      <c r="C353" s="83"/>
      <c r="D353" s="83"/>
      <c r="F353" s="83"/>
      <c r="G353" s="83"/>
      <c r="H353" s="83"/>
    </row>
    <row r="354" spans="3:8">
      <c r="C354" s="83"/>
      <c r="D354" s="83"/>
      <c r="F354" s="83"/>
      <c r="G354" s="83"/>
      <c r="H354" s="83"/>
    </row>
    <row r="355" spans="3:8">
      <c r="C355" s="83"/>
      <c r="D355" s="83"/>
      <c r="F355" s="83"/>
      <c r="G355" s="83"/>
      <c r="H355" s="83"/>
    </row>
    <row r="356" spans="3:8">
      <c r="C356" s="83"/>
      <c r="D356" s="83"/>
      <c r="F356" s="83"/>
      <c r="G356" s="83"/>
      <c r="H356" s="83"/>
    </row>
    <row r="357" spans="3:8">
      <c r="C357" s="83"/>
      <c r="D357" s="83"/>
      <c r="F357" s="83"/>
      <c r="G357" s="83"/>
      <c r="H357" s="83"/>
    </row>
    <row r="358" spans="3:8">
      <c r="C358" s="83"/>
      <c r="D358" s="83"/>
      <c r="F358" s="83"/>
      <c r="G358" s="83"/>
      <c r="H358" s="83"/>
    </row>
    <row r="359" spans="3:8">
      <c r="C359" s="83"/>
      <c r="D359" s="83"/>
      <c r="F359" s="83"/>
      <c r="G359" s="83"/>
      <c r="H359" s="83"/>
    </row>
    <row r="360" spans="3:8">
      <c r="C360" s="83"/>
      <c r="D360" s="83"/>
      <c r="F360" s="83"/>
      <c r="G360" s="83"/>
      <c r="H360" s="83"/>
    </row>
    <row r="361" spans="3:8">
      <c r="C361" s="83"/>
      <c r="D361" s="83"/>
      <c r="F361" s="83"/>
      <c r="G361" s="83"/>
      <c r="H361" s="83"/>
    </row>
    <row r="362" spans="3:8">
      <c r="C362" s="83"/>
      <c r="D362" s="83"/>
      <c r="F362" s="83"/>
      <c r="G362" s="83"/>
      <c r="H362" s="83"/>
    </row>
    <row r="363" spans="3:8">
      <c r="C363" s="83"/>
      <c r="D363" s="83"/>
      <c r="F363" s="83"/>
      <c r="G363" s="83"/>
      <c r="H363" s="83"/>
    </row>
    <row r="364" spans="3:8">
      <c r="C364" s="83"/>
      <c r="D364" s="83"/>
      <c r="F364" s="83"/>
      <c r="G364" s="83"/>
      <c r="H364" s="83"/>
    </row>
    <row r="365" spans="3:8">
      <c r="C365" s="83"/>
      <c r="D365" s="83"/>
      <c r="F365" s="83"/>
      <c r="G365" s="83"/>
      <c r="H365" s="83"/>
    </row>
    <row r="366" spans="3:8">
      <c r="C366" s="83"/>
      <c r="D366" s="83"/>
      <c r="F366" s="83"/>
      <c r="G366" s="83"/>
      <c r="H366" s="83"/>
    </row>
    <row r="367" spans="3:8">
      <c r="C367" s="83"/>
      <c r="D367" s="83"/>
      <c r="F367" s="83"/>
      <c r="G367" s="83"/>
      <c r="H367" s="83"/>
    </row>
    <row r="368" spans="3:8">
      <c r="C368" s="83"/>
      <c r="D368" s="83"/>
      <c r="F368" s="83"/>
      <c r="G368" s="83"/>
      <c r="H368" s="83"/>
    </row>
    <row r="369" spans="3:8">
      <c r="C369" s="83"/>
      <c r="D369" s="83"/>
      <c r="F369" s="83"/>
      <c r="G369" s="83"/>
      <c r="H369" s="83"/>
    </row>
    <row r="370" spans="3:8">
      <c r="C370" s="83"/>
      <c r="D370" s="83"/>
      <c r="F370" s="83"/>
      <c r="G370" s="83"/>
      <c r="H370" s="83"/>
    </row>
    <row r="371" spans="3:8">
      <c r="C371" s="83"/>
      <c r="D371" s="83"/>
      <c r="F371" s="83"/>
      <c r="G371" s="83"/>
      <c r="H371" s="83"/>
    </row>
    <row r="372" spans="3:8">
      <c r="C372" s="83"/>
      <c r="D372" s="83"/>
      <c r="F372" s="83"/>
      <c r="G372" s="83"/>
      <c r="H372" s="83"/>
    </row>
    <row r="373" spans="3:8">
      <c r="C373" s="83"/>
      <c r="D373" s="83"/>
      <c r="F373" s="83"/>
      <c r="G373" s="83"/>
      <c r="H373" s="83"/>
    </row>
    <row r="374" spans="3:8">
      <c r="C374" s="83"/>
      <c r="D374" s="83"/>
      <c r="F374" s="83"/>
      <c r="G374" s="83"/>
      <c r="H374" s="83"/>
    </row>
    <row r="375" spans="3:8">
      <c r="C375" s="83"/>
      <c r="D375" s="83"/>
      <c r="F375" s="83"/>
      <c r="G375" s="83"/>
      <c r="H375" s="83"/>
    </row>
    <row r="376" spans="3:8">
      <c r="C376" s="83"/>
      <c r="D376" s="83"/>
      <c r="F376" s="83"/>
      <c r="G376" s="83"/>
      <c r="H376" s="83"/>
    </row>
    <row r="377" spans="3:8">
      <c r="C377" s="83"/>
      <c r="D377" s="83"/>
      <c r="F377" s="83"/>
      <c r="G377" s="83"/>
      <c r="H377" s="83"/>
    </row>
    <row r="378" spans="3:8">
      <c r="C378" s="83"/>
      <c r="D378" s="83"/>
      <c r="F378" s="83"/>
      <c r="G378" s="83"/>
      <c r="H378" s="83"/>
    </row>
    <row r="379" spans="3:8">
      <c r="C379" s="83"/>
      <c r="D379" s="83"/>
      <c r="F379" s="83"/>
      <c r="G379" s="83"/>
      <c r="H379" s="83"/>
    </row>
    <row r="380" spans="3:8">
      <c r="C380" s="83"/>
      <c r="D380" s="83"/>
      <c r="F380" s="83"/>
      <c r="G380" s="83"/>
      <c r="H380" s="83"/>
    </row>
    <row r="381" spans="3:8">
      <c r="C381" s="83"/>
      <c r="D381" s="83"/>
      <c r="F381" s="83"/>
      <c r="G381" s="83"/>
      <c r="H381" s="83"/>
    </row>
    <row r="382" spans="3:8">
      <c r="C382" s="83"/>
      <c r="D382" s="83"/>
      <c r="F382" s="83"/>
      <c r="G382" s="83"/>
      <c r="H382" s="83"/>
    </row>
    <row r="383" spans="3:8">
      <c r="C383" s="83"/>
      <c r="D383" s="83"/>
      <c r="F383" s="83"/>
      <c r="G383" s="83"/>
      <c r="H383" s="83"/>
    </row>
    <row r="384" spans="3:8">
      <c r="C384" s="83"/>
      <c r="D384" s="83"/>
      <c r="F384" s="83"/>
      <c r="G384" s="83"/>
      <c r="H384" s="83"/>
    </row>
    <row r="385" spans="3:8">
      <c r="C385" s="83"/>
      <c r="D385" s="83"/>
      <c r="F385" s="83"/>
      <c r="G385" s="83"/>
      <c r="H385" s="83"/>
    </row>
    <row r="386" spans="3:8">
      <c r="C386" s="83"/>
      <c r="D386" s="83"/>
      <c r="F386" s="83"/>
      <c r="G386" s="83"/>
      <c r="H386" s="83"/>
    </row>
    <row r="387" spans="3:8">
      <c r="C387" s="83"/>
      <c r="D387" s="83"/>
      <c r="F387" s="83"/>
      <c r="G387" s="83"/>
      <c r="H387" s="83"/>
    </row>
    <row r="388" spans="3:8">
      <c r="C388" s="83"/>
      <c r="D388" s="83"/>
      <c r="F388" s="83"/>
      <c r="G388" s="83"/>
      <c r="H388" s="83"/>
    </row>
    <row r="389" spans="3:8">
      <c r="C389" s="83"/>
      <c r="D389" s="83"/>
      <c r="F389" s="83"/>
      <c r="G389" s="83"/>
      <c r="H389" s="83"/>
    </row>
    <row r="390" spans="3:8">
      <c r="C390" s="83"/>
      <c r="D390" s="83"/>
      <c r="F390" s="83"/>
      <c r="G390" s="83"/>
      <c r="H390" s="83"/>
    </row>
    <row r="391" spans="3:8">
      <c r="C391" s="83"/>
      <c r="D391" s="83"/>
      <c r="F391" s="83"/>
      <c r="G391" s="83"/>
      <c r="H391" s="83"/>
    </row>
    <row r="392" spans="3:8">
      <c r="C392" s="83"/>
      <c r="D392" s="83"/>
      <c r="F392" s="83"/>
      <c r="G392" s="83"/>
      <c r="H392" s="83"/>
    </row>
    <row r="393" spans="3:8">
      <c r="C393" s="83"/>
      <c r="D393" s="83"/>
      <c r="F393" s="83"/>
      <c r="G393" s="83"/>
      <c r="H393" s="83"/>
    </row>
    <row r="394" spans="3:8">
      <c r="C394" s="83"/>
      <c r="D394" s="83"/>
      <c r="F394" s="83"/>
      <c r="G394" s="83"/>
      <c r="H394" s="83"/>
    </row>
    <row r="395" spans="3:8">
      <c r="C395" s="83"/>
      <c r="D395" s="83"/>
      <c r="F395" s="83"/>
      <c r="G395" s="83"/>
      <c r="H395" s="83"/>
    </row>
    <row r="396" spans="3:8">
      <c r="C396" s="83"/>
      <c r="D396" s="83"/>
      <c r="F396" s="83"/>
      <c r="G396" s="83"/>
      <c r="H396" s="83"/>
    </row>
    <row r="397" spans="3:8">
      <c r="C397" s="83"/>
      <c r="D397" s="83"/>
      <c r="F397" s="83"/>
      <c r="G397" s="83"/>
      <c r="H397" s="83"/>
    </row>
    <row r="398" spans="3:8">
      <c r="C398" s="83"/>
      <c r="D398" s="83"/>
      <c r="F398" s="83"/>
      <c r="G398" s="83"/>
      <c r="H398" s="83"/>
    </row>
    <row r="399" spans="3:8">
      <c r="C399" s="83"/>
      <c r="D399" s="83"/>
      <c r="F399" s="83"/>
      <c r="G399" s="83"/>
      <c r="H399" s="83"/>
    </row>
    <row r="400" spans="3:8">
      <c r="C400" s="83"/>
      <c r="D400" s="83"/>
      <c r="F400" s="83"/>
      <c r="G400" s="83"/>
      <c r="H400" s="83"/>
    </row>
    <row r="401" spans="3:8">
      <c r="C401" s="83"/>
      <c r="D401" s="83"/>
      <c r="F401" s="83"/>
      <c r="G401" s="83"/>
      <c r="H401" s="83"/>
    </row>
    <row r="402" spans="3:8">
      <c r="C402" s="83"/>
      <c r="D402" s="83"/>
      <c r="F402" s="83"/>
      <c r="G402" s="83"/>
      <c r="H402" s="83"/>
    </row>
    <row r="403" spans="3:8">
      <c r="C403" s="83"/>
      <c r="D403" s="83"/>
      <c r="F403" s="83"/>
      <c r="G403" s="83"/>
      <c r="H403" s="83"/>
    </row>
    <row r="404" spans="3:8">
      <c r="C404" s="83"/>
      <c r="D404" s="83"/>
      <c r="F404" s="83"/>
      <c r="G404" s="83"/>
      <c r="H404" s="83"/>
    </row>
    <row r="405" spans="3:8">
      <c r="C405" s="83"/>
      <c r="D405" s="83"/>
      <c r="F405" s="83"/>
      <c r="G405" s="83"/>
      <c r="H405" s="83"/>
    </row>
    <row r="406" spans="3:8">
      <c r="C406" s="83"/>
      <c r="D406" s="83"/>
      <c r="F406" s="83"/>
      <c r="G406" s="83"/>
      <c r="H406" s="83"/>
    </row>
    <row r="407" spans="3:8">
      <c r="C407" s="83"/>
      <c r="D407" s="83"/>
      <c r="F407" s="83"/>
      <c r="G407" s="83"/>
      <c r="H407" s="83"/>
    </row>
    <row r="408" spans="3:8">
      <c r="C408" s="83"/>
      <c r="D408" s="83"/>
      <c r="F408" s="83"/>
      <c r="G408" s="83"/>
      <c r="H408" s="83"/>
    </row>
    <row r="409" spans="3:8">
      <c r="C409" s="83"/>
      <c r="D409" s="83"/>
      <c r="F409" s="83"/>
      <c r="G409" s="83"/>
      <c r="H409" s="83"/>
    </row>
    <row r="410" spans="3:8">
      <c r="C410" s="83"/>
      <c r="D410" s="83"/>
      <c r="F410" s="83"/>
      <c r="G410" s="83"/>
      <c r="H410" s="83"/>
    </row>
    <row r="411" spans="3:8">
      <c r="C411" s="83"/>
      <c r="D411" s="83"/>
      <c r="F411" s="83"/>
      <c r="G411" s="83"/>
      <c r="H411" s="83"/>
    </row>
    <row r="412" spans="3:8">
      <c r="C412" s="83"/>
      <c r="D412" s="83"/>
      <c r="F412" s="83"/>
      <c r="G412" s="83"/>
      <c r="H412" s="83"/>
    </row>
    <row r="413" spans="3:8">
      <c r="C413" s="83"/>
      <c r="D413" s="83"/>
      <c r="F413" s="83"/>
      <c r="G413" s="83"/>
      <c r="H413" s="83"/>
    </row>
    <row r="414" spans="3:8">
      <c r="C414" s="83"/>
      <c r="D414" s="83"/>
      <c r="F414" s="83"/>
      <c r="G414" s="83"/>
      <c r="H414" s="83"/>
    </row>
    <row r="415" spans="3:8">
      <c r="C415" s="83"/>
      <c r="D415" s="83"/>
      <c r="F415" s="83"/>
      <c r="G415" s="83"/>
      <c r="H415" s="83"/>
    </row>
    <row r="416" spans="3:8">
      <c r="C416" s="83"/>
      <c r="D416" s="83"/>
      <c r="F416" s="83"/>
      <c r="G416" s="83"/>
      <c r="H416" s="83"/>
    </row>
    <row r="417" spans="3:8">
      <c r="C417" s="83"/>
      <c r="D417" s="83"/>
      <c r="F417" s="83"/>
      <c r="G417" s="83"/>
      <c r="H417" s="83"/>
    </row>
    <row r="418" spans="3:8">
      <c r="C418" s="83"/>
      <c r="D418" s="83"/>
      <c r="F418" s="83"/>
      <c r="G418" s="83"/>
      <c r="H418" s="83"/>
    </row>
    <row r="419" spans="3:8">
      <c r="C419" s="83"/>
      <c r="D419" s="83"/>
      <c r="F419" s="83"/>
      <c r="G419" s="83"/>
      <c r="H419" s="83"/>
    </row>
    <row r="420" spans="3:8">
      <c r="C420" s="83"/>
      <c r="D420" s="83"/>
      <c r="F420" s="83"/>
      <c r="G420" s="83"/>
      <c r="H420" s="83"/>
    </row>
    <row r="421" spans="3:8">
      <c r="C421" s="83"/>
      <c r="D421" s="83"/>
      <c r="F421" s="83"/>
      <c r="G421" s="83"/>
      <c r="H421" s="83"/>
    </row>
    <row r="422" spans="3:8">
      <c r="C422" s="83"/>
      <c r="D422" s="83"/>
      <c r="F422" s="83"/>
      <c r="G422" s="83"/>
      <c r="H422" s="83"/>
    </row>
    <row r="423" spans="3:8">
      <c r="C423" s="83"/>
      <c r="D423" s="83"/>
      <c r="F423" s="83"/>
      <c r="G423" s="83"/>
      <c r="H423" s="83"/>
    </row>
    <row r="424" spans="3:8">
      <c r="C424" s="83"/>
      <c r="D424" s="83"/>
      <c r="F424" s="83"/>
      <c r="G424" s="83"/>
      <c r="H424" s="83"/>
    </row>
    <row r="425" spans="3:8">
      <c r="C425" s="83"/>
      <c r="D425" s="83"/>
      <c r="F425" s="83"/>
      <c r="G425" s="83"/>
      <c r="H425" s="83"/>
    </row>
    <row r="426" spans="3:8">
      <c r="C426" s="83"/>
      <c r="D426" s="83"/>
      <c r="F426" s="83"/>
      <c r="G426" s="83"/>
      <c r="H426" s="83"/>
    </row>
    <row r="427" spans="3:8">
      <c r="C427" s="83"/>
      <c r="D427" s="83"/>
      <c r="F427" s="83"/>
      <c r="G427" s="83"/>
      <c r="H427" s="83"/>
    </row>
    <row r="428" spans="3:8">
      <c r="C428" s="83"/>
      <c r="D428" s="83"/>
      <c r="F428" s="83"/>
      <c r="G428" s="83"/>
      <c r="H428" s="83"/>
    </row>
    <row r="429" spans="3:8">
      <c r="C429" s="83"/>
      <c r="D429" s="83"/>
      <c r="F429" s="83"/>
      <c r="G429" s="83"/>
      <c r="H429" s="83"/>
    </row>
    <row r="430" spans="3:8">
      <c r="C430" s="83"/>
      <c r="D430" s="83"/>
      <c r="F430" s="83"/>
      <c r="G430" s="83"/>
      <c r="H430" s="83"/>
    </row>
    <row r="431" spans="3:8">
      <c r="C431" s="83"/>
      <c r="D431" s="83"/>
      <c r="F431" s="83"/>
      <c r="G431" s="83"/>
      <c r="H431" s="83"/>
    </row>
    <row r="432" spans="3:8">
      <c r="C432" s="83"/>
      <c r="D432" s="83"/>
      <c r="F432" s="83"/>
      <c r="G432" s="83"/>
      <c r="H432" s="83"/>
    </row>
    <row r="433" spans="3:8">
      <c r="C433" s="83"/>
      <c r="D433" s="83"/>
      <c r="F433" s="83"/>
      <c r="G433" s="83"/>
      <c r="H433" s="83"/>
    </row>
    <row r="434" spans="3:8">
      <c r="C434" s="83"/>
      <c r="D434" s="83"/>
      <c r="F434" s="83"/>
      <c r="G434" s="83"/>
      <c r="H434" s="83"/>
    </row>
    <row r="435" spans="3:8">
      <c r="C435" s="83"/>
      <c r="D435" s="83"/>
      <c r="F435" s="83"/>
      <c r="G435" s="83"/>
      <c r="H435" s="83"/>
    </row>
    <row r="436" spans="3:8">
      <c r="C436" s="83"/>
      <c r="D436" s="83"/>
      <c r="F436" s="83"/>
      <c r="G436" s="83"/>
      <c r="H436" s="83"/>
    </row>
    <row r="437" spans="3:8">
      <c r="C437" s="83"/>
      <c r="D437" s="83"/>
      <c r="F437" s="83"/>
      <c r="G437" s="83"/>
      <c r="H437" s="83"/>
    </row>
    <row r="438" spans="3:8">
      <c r="C438" s="83"/>
      <c r="D438" s="83"/>
      <c r="F438" s="83"/>
      <c r="G438" s="83"/>
      <c r="H438" s="83"/>
    </row>
    <row r="439" spans="3:8">
      <c r="C439" s="83"/>
      <c r="D439" s="83"/>
      <c r="F439" s="83"/>
      <c r="G439" s="83"/>
      <c r="H439" s="83"/>
    </row>
    <row r="440" spans="3:8">
      <c r="C440" s="83"/>
      <c r="D440" s="83"/>
      <c r="F440" s="83"/>
      <c r="G440" s="83"/>
      <c r="H440" s="83"/>
    </row>
    <row r="441" spans="3:8">
      <c r="C441" s="83"/>
      <c r="D441" s="83"/>
      <c r="F441" s="83"/>
      <c r="G441" s="83"/>
      <c r="H441" s="83"/>
    </row>
    <row r="442" spans="3:8">
      <c r="C442" s="83"/>
      <c r="D442" s="83"/>
      <c r="F442" s="83"/>
      <c r="G442" s="83"/>
      <c r="H442" s="83"/>
    </row>
    <row r="443" spans="3:8">
      <c r="C443" s="83"/>
      <c r="D443" s="83"/>
      <c r="F443" s="83"/>
      <c r="G443" s="83"/>
      <c r="H443" s="83"/>
    </row>
    <row r="444" spans="3:8">
      <c r="C444" s="83"/>
      <c r="D444" s="83"/>
      <c r="F444" s="83"/>
      <c r="G444" s="83"/>
      <c r="H444" s="83"/>
    </row>
    <row r="445" spans="3:8">
      <c r="C445" s="83"/>
      <c r="D445" s="83"/>
      <c r="F445" s="83"/>
      <c r="G445" s="83"/>
      <c r="H445" s="83"/>
    </row>
    <row r="446" spans="3:8">
      <c r="C446" s="83"/>
      <c r="D446" s="83"/>
      <c r="F446" s="83"/>
      <c r="G446" s="83"/>
      <c r="H446" s="83"/>
    </row>
    <row r="447" spans="3:8">
      <c r="C447" s="83"/>
      <c r="D447" s="83"/>
      <c r="F447" s="83"/>
      <c r="G447" s="83"/>
      <c r="H447" s="83"/>
    </row>
    <row r="448" spans="3:8">
      <c r="C448" s="83"/>
      <c r="D448" s="83"/>
      <c r="F448" s="83"/>
      <c r="G448" s="83"/>
      <c r="H448" s="83"/>
    </row>
    <row r="449" spans="3:8">
      <c r="C449" s="83"/>
      <c r="D449" s="83"/>
      <c r="F449" s="83"/>
      <c r="G449" s="83"/>
      <c r="H449" s="83"/>
    </row>
    <row r="450" spans="3:8">
      <c r="C450" s="83"/>
      <c r="D450" s="83"/>
      <c r="F450" s="83"/>
      <c r="G450" s="83"/>
      <c r="H450" s="83"/>
    </row>
    <row r="451" spans="3:8">
      <c r="C451" s="83"/>
      <c r="D451" s="83"/>
      <c r="F451" s="83"/>
      <c r="G451" s="83"/>
      <c r="H451" s="83"/>
    </row>
    <row r="452" spans="3:8">
      <c r="C452" s="83"/>
      <c r="D452" s="83"/>
      <c r="F452" s="83"/>
      <c r="G452" s="83"/>
      <c r="H452" s="83"/>
    </row>
    <row r="453" spans="3:8">
      <c r="C453" s="83"/>
      <c r="D453" s="83"/>
      <c r="F453" s="83"/>
      <c r="G453" s="83"/>
      <c r="H453" s="83"/>
    </row>
    <row r="454" spans="3:8">
      <c r="C454" s="83"/>
      <c r="D454" s="83"/>
      <c r="F454" s="83"/>
      <c r="G454" s="83"/>
      <c r="H454" s="83"/>
    </row>
    <row r="455" spans="3:8">
      <c r="C455" s="83"/>
      <c r="D455" s="83"/>
      <c r="F455" s="83"/>
      <c r="G455" s="83"/>
      <c r="H455" s="83"/>
    </row>
    <row r="456" spans="3:8">
      <c r="C456" s="83"/>
      <c r="D456" s="83"/>
      <c r="F456" s="83"/>
      <c r="G456" s="83"/>
      <c r="H456" s="83"/>
    </row>
    <row r="457" spans="3:8">
      <c r="C457" s="83"/>
      <c r="D457" s="83"/>
      <c r="F457" s="83"/>
      <c r="G457" s="83"/>
      <c r="H457" s="83"/>
    </row>
    <row r="458" spans="3:8">
      <c r="C458" s="83"/>
      <c r="D458" s="83"/>
      <c r="F458" s="83"/>
      <c r="G458" s="83"/>
      <c r="H458" s="83"/>
    </row>
    <row r="459" spans="3:8">
      <c r="C459" s="83"/>
      <c r="D459" s="83"/>
      <c r="F459" s="83"/>
      <c r="G459" s="83"/>
      <c r="H459" s="83"/>
    </row>
    <row r="460" spans="3:8">
      <c r="C460" s="83"/>
      <c r="D460" s="83"/>
      <c r="F460" s="83"/>
      <c r="G460" s="83"/>
      <c r="H460" s="83"/>
    </row>
    <row r="461" spans="3:8">
      <c r="C461" s="83"/>
      <c r="D461" s="83"/>
      <c r="F461" s="83"/>
      <c r="G461" s="83"/>
      <c r="H461" s="83"/>
    </row>
    <row r="462" spans="3:8">
      <c r="C462" s="83"/>
      <c r="D462" s="83"/>
      <c r="F462" s="83"/>
      <c r="G462" s="83"/>
      <c r="H462" s="83"/>
    </row>
    <row r="463" spans="3:8">
      <c r="C463" s="83"/>
      <c r="D463" s="83"/>
      <c r="F463" s="83"/>
      <c r="G463" s="83"/>
      <c r="H463" s="83"/>
    </row>
    <row r="464" spans="3:8">
      <c r="C464" s="83"/>
      <c r="D464" s="83"/>
      <c r="F464" s="83"/>
      <c r="G464" s="83"/>
      <c r="H464" s="83"/>
    </row>
    <row r="465" spans="3:8">
      <c r="C465" s="83"/>
      <c r="D465" s="83"/>
      <c r="F465" s="83"/>
      <c r="G465" s="83"/>
      <c r="H465" s="83"/>
    </row>
    <row r="466" spans="3:8">
      <c r="C466" s="83"/>
      <c r="D466" s="83"/>
      <c r="F466" s="83"/>
      <c r="G466" s="83"/>
      <c r="H466" s="83"/>
    </row>
    <row r="467" spans="3:8">
      <c r="C467" s="83"/>
      <c r="D467" s="83"/>
      <c r="F467" s="83"/>
      <c r="G467" s="83"/>
      <c r="H467" s="83"/>
    </row>
    <row r="468" spans="3:8">
      <c r="C468" s="83"/>
      <c r="D468" s="83"/>
      <c r="F468" s="83"/>
      <c r="G468" s="83"/>
      <c r="H468" s="83"/>
    </row>
    <row r="469" spans="3:8">
      <c r="C469" s="83"/>
      <c r="D469" s="83"/>
      <c r="F469" s="83"/>
      <c r="G469" s="83"/>
      <c r="H469" s="83"/>
    </row>
    <row r="470" spans="3:8">
      <c r="C470" s="83"/>
      <c r="D470" s="83"/>
      <c r="F470" s="83"/>
      <c r="G470" s="83"/>
      <c r="H470" s="83"/>
    </row>
    <row r="471" spans="3:8">
      <c r="C471" s="83"/>
      <c r="D471" s="83"/>
      <c r="F471" s="83"/>
      <c r="G471" s="83"/>
      <c r="H471" s="83"/>
    </row>
    <row r="472" spans="3:8">
      <c r="C472" s="83"/>
      <c r="D472" s="83"/>
      <c r="F472" s="83"/>
      <c r="G472" s="83"/>
      <c r="H472" s="83"/>
    </row>
    <row r="473" spans="3:8">
      <c r="C473" s="83"/>
      <c r="D473" s="83"/>
      <c r="F473" s="83"/>
      <c r="G473" s="83"/>
      <c r="H473" s="83"/>
    </row>
    <row r="474" spans="3:8">
      <c r="C474" s="83"/>
      <c r="D474" s="83"/>
      <c r="F474" s="83"/>
      <c r="G474" s="83"/>
      <c r="H474" s="83"/>
    </row>
    <row r="475" spans="3:8">
      <c r="C475" s="83"/>
      <c r="D475" s="83"/>
      <c r="F475" s="83"/>
      <c r="G475" s="83"/>
      <c r="H475" s="83"/>
    </row>
    <row r="476" spans="3:8">
      <c r="C476" s="83"/>
      <c r="D476" s="83"/>
      <c r="F476" s="83"/>
      <c r="G476" s="83"/>
      <c r="H476" s="83"/>
    </row>
    <row r="477" spans="3:8">
      <c r="C477" s="83"/>
      <c r="D477" s="83"/>
      <c r="F477" s="83"/>
      <c r="G477" s="83"/>
      <c r="H477" s="83"/>
    </row>
    <row r="478" spans="3:8">
      <c r="C478" s="83"/>
      <c r="D478" s="83"/>
      <c r="F478" s="83"/>
      <c r="G478" s="83"/>
      <c r="H478" s="83"/>
    </row>
    <row r="479" spans="3:8">
      <c r="C479" s="83"/>
      <c r="D479" s="83"/>
      <c r="F479" s="83"/>
      <c r="G479" s="83"/>
      <c r="H479" s="83"/>
    </row>
    <row r="480" spans="3:8">
      <c r="C480" s="83"/>
      <c r="D480" s="83"/>
      <c r="F480" s="83"/>
      <c r="G480" s="83"/>
      <c r="H480" s="83"/>
    </row>
    <row r="481" spans="3:8">
      <c r="C481" s="83"/>
      <c r="D481" s="83"/>
      <c r="F481" s="83"/>
      <c r="G481" s="83"/>
      <c r="H481" s="83"/>
    </row>
    <row r="482" spans="3:8">
      <c r="C482" s="83"/>
      <c r="D482" s="83"/>
      <c r="F482" s="83"/>
      <c r="G482" s="83"/>
      <c r="H482" s="83"/>
    </row>
    <row r="483" spans="3:8">
      <c r="C483" s="83"/>
      <c r="D483" s="83"/>
      <c r="F483" s="83"/>
      <c r="G483" s="83"/>
      <c r="H483" s="83"/>
    </row>
    <row r="484" spans="3:8">
      <c r="C484" s="83"/>
      <c r="D484" s="83"/>
      <c r="F484" s="83"/>
      <c r="G484" s="83"/>
      <c r="H484" s="83"/>
    </row>
    <row r="485" spans="3:8">
      <c r="C485" s="83"/>
      <c r="D485" s="83"/>
      <c r="F485" s="83"/>
      <c r="G485" s="83"/>
      <c r="H485" s="83"/>
    </row>
    <row r="486" spans="3:8">
      <c r="C486" s="83"/>
      <c r="D486" s="83"/>
      <c r="F486" s="83"/>
      <c r="G486" s="83"/>
      <c r="H486" s="83"/>
    </row>
    <row r="487" spans="3:8">
      <c r="C487" s="83"/>
      <c r="D487" s="83"/>
      <c r="F487" s="83"/>
      <c r="G487" s="83"/>
      <c r="H487" s="83"/>
    </row>
    <row r="488" spans="3:8">
      <c r="C488" s="83"/>
      <c r="D488" s="83"/>
      <c r="F488" s="83"/>
      <c r="G488" s="83"/>
      <c r="H488" s="83"/>
    </row>
    <row r="489" spans="3:8">
      <c r="C489" s="83"/>
      <c r="D489" s="83"/>
      <c r="F489" s="83"/>
      <c r="G489" s="83"/>
      <c r="H489" s="83"/>
    </row>
    <row r="490" spans="3:8">
      <c r="C490" s="83"/>
      <c r="D490" s="83"/>
      <c r="F490" s="83"/>
      <c r="G490" s="83"/>
      <c r="H490" s="83"/>
    </row>
    <row r="491" spans="3:8">
      <c r="C491" s="83"/>
      <c r="D491" s="83"/>
      <c r="F491" s="83"/>
      <c r="G491" s="83"/>
      <c r="H491" s="83"/>
    </row>
    <row r="492" spans="3:8">
      <c r="C492" s="83"/>
      <c r="D492" s="83"/>
      <c r="F492" s="83"/>
      <c r="G492" s="83"/>
      <c r="H492" s="83"/>
    </row>
    <row r="493" spans="3:8">
      <c r="C493" s="83"/>
      <c r="D493" s="83"/>
      <c r="F493" s="83"/>
      <c r="G493" s="83"/>
      <c r="H493" s="83"/>
    </row>
    <row r="494" spans="3:8">
      <c r="C494" s="83"/>
      <c r="D494" s="83"/>
      <c r="F494" s="83"/>
      <c r="G494" s="83"/>
      <c r="H494" s="83"/>
    </row>
    <row r="495" spans="3:8">
      <c r="C495" s="83"/>
      <c r="D495" s="83"/>
      <c r="F495" s="83"/>
      <c r="G495" s="83"/>
      <c r="H495" s="83"/>
    </row>
    <row r="496" spans="3:8">
      <c r="C496" s="83"/>
      <c r="D496" s="83"/>
      <c r="F496" s="83"/>
      <c r="G496" s="83"/>
      <c r="H496" s="83"/>
    </row>
    <row r="497" spans="3:8">
      <c r="C497" s="83"/>
      <c r="D497" s="83"/>
      <c r="F497" s="83"/>
      <c r="G497" s="83"/>
      <c r="H497" s="83"/>
    </row>
    <row r="498" spans="3:8">
      <c r="C498" s="83"/>
      <c r="D498" s="83"/>
      <c r="F498" s="83"/>
      <c r="G498" s="83"/>
      <c r="H498" s="83"/>
    </row>
    <row r="499" spans="3:8">
      <c r="C499" s="83"/>
      <c r="D499" s="83"/>
      <c r="F499" s="83"/>
      <c r="G499" s="83"/>
      <c r="H499" s="83"/>
    </row>
    <row r="500" spans="3:8">
      <c r="C500" s="83"/>
      <c r="D500" s="83"/>
      <c r="F500" s="83"/>
      <c r="G500" s="83"/>
      <c r="H500" s="83"/>
    </row>
    <row r="501" spans="3:8">
      <c r="C501" s="83"/>
      <c r="D501" s="83"/>
      <c r="F501" s="83"/>
      <c r="G501" s="83"/>
      <c r="H501" s="83"/>
    </row>
    <row r="502" spans="3:8">
      <c r="C502" s="83"/>
      <c r="D502" s="83"/>
      <c r="F502" s="83"/>
      <c r="G502" s="83"/>
      <c r="H502" s="83"/>
    </row>
    <row r="503" spans="3:8">
      <c r="C503" s="83"/>
      <c r="D503" s="83"/>
      <c r="F503" s="83"/>
      <c r="G503" s="83"/>
      <c r="H503" s="83"/>
    </row>
    <row r="504" spans="3:8">
      <c r="C504" s="83"/>
      <c r="D504" s="83"/>
      <c r="F504" s="83"/>
      <c r="G504" s="83"/>
      <c r="H504" s="83"/>
    </row>
    <row r="505" spans="3:8">
      <c r="C505" s="83"/>
      <c r="D505" s="83"/>
      <c r="F505" s="83"/>
      <c r="G505" s="83"/>
      <c r="H505" s="83"/>
    </row>
    <row r="506" spans="3:8">
      <c r="C506" s="83"/>
      <c r="D506" s="83"/>
      <c r="F506" s="83"/>
      <c r="G506" s="83"/>
      <c r="H506" s="83"/>
    </row>
    <row r="507" spans="3:8">
      <c r="C507" s="83"/>
      <c r="D507" s="83"/>
      <c r="F507" s="83"/>
      <c r="G507" s="83"/>
      <c r="H507" s="83"/>
    </row>
    <row r="508" spans="3:8">
      <c r="C508" s="83"/>
      <c r="D508" s="83"/>
      <c r="F508" s="83"/>
      <c r="G508" s="83"/>
      <c r="H508" s="83"/>
    </row>
    <row r="509" spans="3:8">
      <c r="C509" s="83"/>
      <c r="D509" s="83"/>
      <c r="F509" s="83"/>
      <c r="G509" s="83"/>
      <c r="H509" s="83"/>
    </row>
    <row r="510" spans="3:8">
      <c r="C510" s="83"/>
      <c r="D510" s="83"/>
      <c r="F510" s="83"/>
      <c r="G510" s="83"/>
      <c r="H510" s="83"/>
    </row>
    <row r="511" spans="3:8">
      <c r="C511" s="83"/>
      <c r="D511" s="83"/>
      <c r="F511" s="83"/>
      <c r="G511" s="83"/>
      <c r="H511" s="83"/>
    </row>
    <row r="512" spans="3:8">
      <c r="C512" s="83"/>
      <c r="D512" s="83"/>
      <c r="F512" s="83"/>
      <c r="G512" s="83"/>
      <c r="H512" s="83"/>
    </row>
    <row r="513" spans="3:8">
      <c r="C513" s="83"/>
      <c r="D513" s="83"/>
      <c r="F513" s="83"/>
      <c r="G513" s="83"/>
      <c r="H513" s="83"/>
    </row>
    <row r="514" spans="3:8">
      <c r="C514" s="83"/>
      <c r="D514" s="83"/>
      <c r="F514" s="83"/>
      <c r="G514" s="83"/>
      <c r="H514" s="83"/>
    </row>
    <row r="515" spans="3:8">
      <c r="C515" s="83"/>
      <c r="D515" s="83"/>
      <c r="F515" s="83"/>
      <c r="G515" s="83"/>
      <c r="H515" s="83"/>
    </row>
    <row r="516" spans="3:8">
      <c r="C516" s="83"/>
      <c r="D516" s="83"/>
      <c r="F516" s="83"/>
      <c r="G516" s="83"/>
      <c r="H516" s="83"/>
    </row>
    <row r="517" spans="3:8">
      <c r="C517" s="83"/>
      <c r="D517" s="83"/>
      <c r="F517" s="83"/>
      <c r="G517" s="83"/>
      <c r="H517" s="83"/>
    </row>
    <row r="518" spans="3:8">
      <c r="C518" s="83"/>
      <c r="D518" s="83"/>
      <c r="F518" s="83"/>
      <c r="G518" s="83"/>
      <c r="H518" s="83"/>
    </row>
    <row r="519" spans="3:8">
      <c r="C519" s="83"/>
      <c r="D519" s="83"/>
      <c r="F519" s="83"/>
      <c r="G519" s="83"/>
      <c r="H519" s="83"/>
    </row>
    <row r="520" spans="3:8">
      <c r="C520" s="83"/>
      <c r="D520" s="83"/>
      <c r="F520" s="83"/>
      <c r="G520" s="83"/>
      <c r="H520" s="83"/>
    </row>
    <row r="521" spans="3:8">
      <c r="C521" s="83"/>
      <c r="D521" s="83"/>
      <c r="F521" s="83"/>
      <c r="G521" s="83"/>
      <c r="H521" s="83"/>
    </row>
    <row r="522" spans="3:8">
      <c r="C522" s="83"/>
      <c r="D522" s="83"/>
      <c r="F522" s="83"/>
      <c r="G522" s="83"/>
      <c r="H522" s="83"/>
    </row>
    <row r="523" spans="3:8">
      <c r="C523" s="83"/>
      <c r="D523" s="83"/>
      <c r="F523" s="83"/>
      <c r="G523" s="83"/>
      <c r="H523" s="83"/>
    </row>
    <row r="524" spans="3:8">
      <c r="C524" s="83"/>
      <c r="D524" s="83"/>
      <c r="F524" s="83"/>
      <c r="G524" s="83"/>
      <c r="H524" s="83"/>
    </row>
    <row r="525" spans="3:8">
      <c r="C525" s="83"/>
      <c r="D525" s="83"/>
      <c r="F525" s="83"/>
      <c r="G525" s="83"/>
      <c r="H525" s="83"/>
    </row>
    <row r="526" spans="3:8">
      <c r="C526" s="83"/>
      <c r="D526" s="83"/>
      <c r="F526" s="83"/>
      <c r="G526" s="83"/>
      <c r="H526" s="83"/>
    </row>
    <row r="527" spans="3:8">
      <c r="C527" s="83"/>
      <c r="D527" s="83"/>
      <c r="F527" s="83"/>
      <c r="G527" s="83"/>
      <c r="H527" s="83"/>
    </row>
    <row r="528" spans="3:8">
      <c r="C528" s="83"/>
      <c r="D528" s="83"/>
      <c r="F528" s="83"/>
      <c r="G528" s="83"/>
      <c r="H528" s="83"/>
    </row>
    <row r="529" spans="3:8">
      <c r="C529" s="83"/>
      <c r="D529" s="83"/>
      <c r="F529" s="83"/>
      <c r="G529" s="83"/>
      <c r="H529" s="83"/>
    </row>
    <row r="530" spans="3:8">
      <c r="C530" s="83"/>
      <c r="D530" s="83"/>
      <c r="F530" s="83"/>
      <c r="G530" s="83"/>
      <c r="H530" s="83"/>
    </row>
    <row r="531" spans="3:8">
      <c r="C531" s="83"/>
      <c r="D531" s="83"/>
      <c r="F531" s="83"/>
      <c r="G531" s="83"/>
      <c r="H531" s="83"/>
    </row>
    <row r="532" spans="3:8">
      <c r="C532" s="83"/>
      <c r="D532" s="83"/>
      <c r="F532" s="83"/>
      <c r="G532" s="83"/>
      <c r="H532" s="83"/>
    </row>
    <row r="533" spans="3:8">
      <c r="C533" s="83"/>
      <c r="D533" s="83"/>
      <c r="F533" s="83"/>
      <c r="G533" s="83"/>
      <c r="H533" s="83"/>
    </row>
    <row r="534" spans="3:8">
      <c r="C534" s="83"/>
      <c r="D534" s="83"/>
      <c r="F534" s="83"/>
      <c r="G534" s="83"/>
      <c r="H534" s="83"/>
    </row>
    <row r="535" spans="3:8">
      <c r="C535" s="83"/>
      <c r="D535" s="83"/>
      <c r="F535" s="83"/>
      <c r="G535" s="83"/>
      <c r="H535" s="83"/>
    </row>
    <row r="536" spans="3:8">
      <c r="C536" s="83"/>
      <c r="D536" s="83"/>
      <c r="F536" s="83"/>
      <c r="G536" s="83"/>
      <c r="H536" s="83"/>
    </row>
    <row r="537" spans="3:8">
      <c r="C537" s="83"/>
      <c r="D537" s="83"/>
      <c r="F537" s="83"/>
      <c r="G537" s="83"/>
      <c r="H537" s="83"/>
    </row>
    <row r="538" spans="3:8">
      <c r="C538" s="83"/>
      <c r="D538" s="83"/>
      <c r="F538" s="83"/>
      <c r="G538" s="83"/>
      <c r="H538" s="83"/>
    </row>
    <row r="539" spans="3:8">
      <c r="C539" s="83"/>
      <c r="D539" s="83"/>
      <c r="F539" s="83"/>
      <c r="G539" s="83"/>
      <c r="H539" s="83"/>
    </row>
    <row r="540" spans="3:8">
      <c r="C540" s="83"/>
      <c r="D540" s="83"/>
      <c r="F540" s="83"/>
      <c r="G540" s="83"/>
      <c r="H540" s="83"/>
    </row>
    <row r="541" spans="3:8">
      <c r="C541" s="83"/>
      <c r="D541" s="83"/>
      <c r="F541" s="83"/>
      <c r="G541" s="83"/>
      <c r="H541" s="83"/>
    </row>
    <row r="542" spans="3:8">
      <c r="C542" s="83"/>
      <c r="D542" s="83"/>
      <c r="F542" s="83"/>
      <c r="G542" s="83"/>
      <c r="H542" s="83"/>
    </row>
    <row r="543" spans="3:8">
      <c r="C543" s="83"/>
      <c r="D543" s="83"/>
      <c r="F543" s="83"/>
      <c r="G543" s="83"/>
      <c r="H543" s="83"/>
    </row>
    <row r="544" spans="3:8">
      <c r="C544" s="83"/>
      <c r="D544" s="83"/>
      <c r="F544" s="83"/>
      <c r="G544" s="83"/>
      <c r="H544" s="83"/>
    </row>
    <row r="545" spans="3:8">
      <c r="C545" s="83"/>
      <c r="D545" s="83"/>
      <c r="F545" s="83"/>
      <c r="G545" s="83"/>
      <c r="H545" s="83"/>
    </row>
    <row r="546" spans="3:8">
      <c r="C546" s="83"/>
      <c r="D546" s="83"/>
      <c r="F546" s="83"/>
      <c r="G546" s="83"/>
      <c r="H546" s="83"/>
    </row>
    <row r="547" spans="3:8">
      <c r="C547" s="83"/>
      <c r="D547" s="83"/>
      <c r="F547" s="83"/>
      <c r="G547" s="83"/>
      <c r="H547" s="83"/>
    </row>
    <row r="548" spans="3:8">
      <c r="C548" s="83"/>
      <c r="D548" s="83"/>
      <c r="F548" s="83"/>
      <c r="G548" s="83"/>
      <c r="H548" s="83"/>
    </row>
    <row r="549" spans="3:8">
      <c r="C549" s="83"/>
      <c r="D549" s="83"/>
      <c r="F549" s="83"/>
      <c r="G549" s="83"/>
      <c r="H549" s="83"/>
    </row>
    <row r="550" spans="3:8">
      <c r="C550" s="83"/>
      <c r="D550" s="83"/>
      <c r="F550" s="83"/>
      <c r="G550" s="83"/>
      <c r="H550" s="83"/>
    </row>
    <row r="551" spans="3:8">
      <c r="C551" s="83"/>
      <c r="D551" s="83"/>
      <c r="F551" s="83"/>
      <c r="G551" s="83"/>
      <c r="H551" s="83"/>
    </row>
    <row r="552" spans="3:8">
      <c r="C552" s="83"/>
      <c r="D552" s="83"/>
      <c r="F552" s="83"/>
      <c r="G552" s="83"/>
      <c r="H552" s="83"/>
    </row>
    <row r="553" spans="3:8">
      <c r="C553" s="83"/>
      <c r="D553" s="83"/>
      <c r="F553" s="83"/>
      <c r="G553" s="83"/>
      <c r="H553" s="83"/>
    </row>
    <row r="554" spans="3:8">
      <c r="C554" s="83"/>
      <c r="D554" s="83"/>
      <c r="F554" s="83"/>
      <c r="G554" s="83"/>
      <c r="H554" s="83"/>
    </row>
    <row r="555" spans="3:8">
      <c r="C555" s="83"/>
      <c r="D555" s="83"/>
      <c r="F555" s="83"/>
      <c r="G555" s="83"/>
      <c r="H555" s="83"/>
    </row>
    <row r="556" spans="3:8">
      <c r="C556" s="83"/>
      <c r="D556" s="83"/>
      <c r="F556" s="83"/>
      <c r="G556" s="83"/>
      <c r="H556" s="83"/>
    </row>
    <row r="557" spans="3:8">
      <c r="C557" s="83"/>
      <c r="D557" s="83"/>
      <c r="F557" s="83"/>
      <c r="G557" s="83"/>
      <c r="H557" s="83"/>
    </row>
    <row r="558" spans="3:8">
      <c r="C558" s="83"/>
      <c r="D558" s="83"/>
      <c r="F558" s="83"/>
      <c r="G558" s="83"/>
      <c r="H558" s="83"/>
    </row>
    <row r="559" spans="3:8">
      <c r="C559" s="83"/>
      <c r="D559" s="83"/>
      <c r="F559" s="83"/>
      <c r="G559" s="83"/>
      <c r="H559" s="83"/>
    </row>
    <row r="560" spans="3:8">
      <c r="C560" s="83"/>
      <c r="D560" s="83"/>
      <c r="F560" s="83"/>
      <c r="G560" s="83"/>
      <c r="H560" s="83"/>
    </row>
    <row r="561" spans="3:8">
      <c r="C561" s="83"/>
      <c r="D561" s="83"/>
      <c r="F561" s="83"/>
      <c r="G561" s="83"/>
      <c r="H561" s="83"/>
    </row>
    <row r="562" spans="3:8">
      <c r="C562" s="83"/>
      <c r="D562" s="83"/>
      <c r="F562" s="83"/>
      <c r="G562" s="83"/>
      <c r="H562" s="83"/>
    </row>
    <row r="563" spans="3:8">
      <c r="C563" s="83"/>
      <c r="D563" s="83"/>
      <c r="F563" s="83"/>
      <c r="G563" s="83"/>
      <c r="H563" s="83"/>
    </row>
    <row r="564" spans="3:8">
      <c r="C564" s="83"/>
      <c r="D564" s="83"/>
      <c r="F564" s="83"/>
      <c r="G564" s="83"/>
      <c r="H564" s="83"/>
    </row>
    <row r="565" spans="3:8">
      <c r="C565" s="83"/>
      <c r="D565" s="83"/>
      <c r="F565" s="83"/>
      <c r="G565" s="83"/>
      <c r="H565" s="83"/>
    </row>
    <row r="566" spans="3:8">
      <c r="C566" s="83"/>
      <c r="D566" s="83"/>
      <c r="F566" s="83"/>
      <c r="G566" s="83"/>
      <c r="H566" s="83"/>
    </row>
    <row r="567" spans="3:8">
      <c r="C567" s="83"/>
      <c r="D567" s="83"/>
      <c r="F567" s="83"/>
      <c r="G567" s="83"/>
      <c r="H567" s="83"/>
    </row>
    <row r="568" spans="3:8">
      <c r="C568" s="83"/>
      <c r="D568" s="83"/>
      <c r="F568" s="83"/>
      <c r="G568" s="83"/>
      <c r="H568" s="83"/>
    </row>
    <row r="569" spans="3:8">
      <c r="C569" s="83"/>
      <c r="D569" s="83"/>
      <c r="F569" s="83"/>
      <c r="G569" s="83"/>
      <c r="H569" s="83"/>
    </row>
    <row r="570" spans="3:8">
      <c r="C570" s="83"/>
      <c r="D570" s="83"/>
      <c r="F570" s="83"/>
      <c r="G570" s="83"/>
      <c r="H570" s="83"/>
    </row>
    <row r="571" spans="3:8">
      <c r="C571" s="83"/>
      <c r="D571" s="83"/>
      <c r="F571" s="83"/>
      <c r="G571" s="83"/>
      <c r="H571" s="83"/>
    </row>
    <row r="572" spans="3:8">
      <c r="C572" s="83"/>
      <c r="D572" s="83"/>
      <c r="F572" s="83"/>
      <c r="G572" s="83"/>
      <c r="H572" s="83"/>
    </row>
    <row r="573" spans="3:8">
      <c r="C573" s="83"/>
      <c r="D573" s="83"/>
      <c r="F573" s="83"/>
      <c r="G573" s="83"/>
      <c r="H573" s="83"/>
    </row>
    <row r="574" spans="3:8">
      <c r="C574" s="83"/>
      <c r="D574" s="83"/>
      <c r="F574" s="83"/>
      <c r="G574" s="83"/>
      <c r="H574" s="83"/>
    </row>
    <row r="575" spans="3:8">
      <c r="C575" s="83"/>
      <c r="D575" s="83"/>
      <c r="F575" s="83"/>
      <c r="G575" s="83"/>
      <c r="H575" s="83"/>
    </row>
    <row r="576" spans="3:8">
      <c r="C576" s="83"/>
      <c r="D576" s="83"/>
      <c r="F576" s="83"/>
      <c r="G576" s="83"/>
      <c r="H576" s="83"/>
    </row>
    <row r="577" spans="3:8">
      <c r="C577" s="83"/>
      <c r="D577" s="83"/>
      <c r="F577" s="83"/>
      <c r="G577" s="83"/>
      <c r="H577" s="83"/>
    </row>
    <row r="578" spans="3:8">
      <c r="C578" s="83"/>
      <c r="D578" s="83"/>
      <c r="F578" s="83"/>
      <c r="G578" s="83"/>
      <c r="H578" s="83"/>
    </row>
    <row r="579" spans="3:8">
      <c r="C579" s="83"/>
      <c r="D579" s="83"/>
      <c r="F579" s="83"/>
      <c r="G579" s="83"/>
      <c r="H579" s="83"/>
    </row>
    <row r="580" spans="3:8">
      <c r="C580" s="83"/>
      <c r="D580" s="83"/>
      <c r="F580" s="83"/>
      <c r="G580" s="83"/>
      <c r="H580" s="83"/>
    </row>
    <row r="581" spans="3:8">
      <c r="C581" s="83"/>
      <c r="D581" s="83"/>
      <c r="F581" s="83"/>
      <c r="G581" s="83"/>
      <c r="H581" s="83"/>
    </row>
    <row r="582" spans="3:8">
      <c r="C582" s="83"/>
      <c r="D582" s="83"/>
      <c r="F582" s="83"/>
      <c r="G582" s="83"/>
      <c r="H582" s="83"/>
    </row>
    <row r="583" spans="3:8">
      <c r="C583" s="83"/>
      <c r="D583" s="83"/>
      <c r="F583" s="83"/>
      <c r="G583" s="83"/>
      <c r="H583" s="83"/>
    </row>
    <row r="584" spans="3:8">
      <c r="C584" s="83"/>
      <c r="D584" s="83"/>
      <c r="F584" s="83"/>
      <c r="G584" s="83"/>
      <c r="H584" s="83"/>
    </row>
    <row r="585" spans="3:8">
      <c r="C585" s="83"/>
      <c r="D585" s="83"/>
      <c r="F585" s="83"/>
      <c r="G585" s="83"/>
      <c r="H585" s="83"/>
    </row>
    <row r="586" spans="3:8">
      <c r="C586" s="83"/>
      <c r="D586" s="83"/>
      <c r="F586" s="83"/>
      <c r="G586" s="83"/>
      <c r="H586" s="83"/>
    </row>
    <row r="587" spans="3:8">
      <c r="C587" s="83"/>
      <c r="D587" s="83"/>
      <c r="F587" s="83"/>
      <c r="G587" s="83"/>
      <c r="H587" s="83"/>
    </row>
    <row r="588" spans="3:8">
      <c r="C588" s="83"/>
      <c r="D588" s="83"/>
      <c r="F588" s="83"/>
      <c r="G588" s="83"/>
      <c r="H588" s="83"/>
    </row>
    <row r="589" spans="3:8">
      <c r="C589" s="83"/>
      <c r="D589" s="83"/>
      <c r="F589" s="83"/>
      <c r="G589" s="83"/>
      <c r="H589" s="83"/>
    </row>
    <row r="590" spans="3:8">
      <c r="C590" s="83"/>
      <c r="D590" s="83"/>
      <c r="F590" s="83"/>
      <c r="G590" s="83"/>
      <c r="H590" s="83"/>
    </row>
    <row r="591" spans="3:8">
      <c r="C591" s="83"/>
      <c r="D591" s="83"/>
      <c r="F591" s="83"/>
      <c r="G591" s="83"/>
      <c r="H591" s="83"/>
    </row>
    <row r="592" spans="3:8">
      <c r="C592" s="83"/>
      <c r="D592" s="83"/>
      <c r="F592" s="83"/>
      <c r="G592" s="83"/>
      <c r="H592" s="83"/>
    </row>
    <row r="593" spans="3:8">
      <c r="C593" s="83"/>
      <c r="D593" s="83"/>
      <c r="F593" s="83"/>
      <c r="G593" s="83"/>
      <c r="H593" s="83"/>
    </row>
    <row r="594" spans="3:8">
      <c r="C594" s="83"/>
      <c r="D594" s="83"/>
      <c r="F594" s="83"/>
      <c r="G594" s="83"/>
      <c r="H594" s="83"/>
    </row>
    <row r="595" spans="3:8">
      <c r="C595" s="83"/>
      <c r="D595" s="83"/>
      <c r="F595" s="83"/>
      <c r="G595" s="83"/>
      <c r="H595" s="83"/>
    </row>
    <row r="596" spans="3:8">
      <c r="C596" s="83"/>
      <c r="D596" s="83"/>
      <c r="F596" s="83"/>
      <c r="G596" s="83"/>
      <c r="H596" s="83"/>
    </row>
    <row r="597" spans="3:8">
      <c r="C597" s="83"/>
      <c r="D597" s="83"/>
      <c r="F597" s="83"/>
      <c r="G597" s="83"/>
      <c r="H597" s="83"/>
    </row>
    <row r="598" spans="3:8">
      <c r="C598" s="83"/>
      <c r="D598" s="83"/>
      <c r="F598" s="83"/>
      <c r="G598" s="83"/>
      <c r="H598" s="83"/>
    </row>
    <row r="599" spans="3:8">
      <c r="C599" s="83"/>
      <c r="D599" s="83"/>
      <c r="F599" s="83"/>
      <c r="G599" s="83"/>
      <c r="H599" s="83"/>
    </row>
    <row r="600" spans="3:8">
      <c r="C600" s="83"/>
      <c r="D600" s="83"/>
      <c r="F600" s="83"/>
      <c r="G600" s="83"/>
      <c r="H600" s="83"/>
    </row>
    <row r="601" spans="3:8">
      <c r="C601" s="83"/>
      <c r="D601" s="83"/>
      <c r="F601" s="83"/>
      <c r="G601" s="83"/>
      <c r="H601" s="83"/>
    </row>
    <row r="602" spans="3:8">
      <c r="C602" s="83"/>
      <c r="D602" s="83"/>
      <c r="F602" s="83"/>
      <c r="G602" s="83"/>
      <c r="H602" s="83"/>
    </row>
    <row r="603" spans="3:8">
      <c r="C603" s="83"/>
      <c r="D603" s="83"/>
      <c r="F603" s="83"/>
      <c r="G603" s="83"/>
      <c r="H603" s="83"/>
    </row>
    <row r="604" spans="3:8">
      <c r="C604" s="83"/>
      <c r="D604" s="83"/>
      <c r="F604" s="83"/>
      <c r="G604" s="83"/>
      <c r="H604" s="83"/>
    </row>
    <row r="605" spans="3:8">
      <c r="C605" s="83"/>
      <c r="D605" s="83"/>
      <c r="F605" s="83"/>
      <c r="G605" s="83"/>
      <c r="H605" s="83"/>
    </row>
    <row r="606" spans="3:8">
      <c r="C606" s="83"/>
      <c r="D606" s="83"/>
      <c r="F606" s="83"/>
      <c r="G606" s="83"/>
      <c r="H606" s="83"/>
    </row>
    <row r="607" spans="3:8">
      <c r="C607" s="83"/>
      <c r="D607" s="83"/>
      <c r="F607" s="83"/>
      <c r="G607" s="83"/>
      <c r="H607" s="83"/>
    </row>
    <row r="608" spans="3:8">
      <c r="C608" s="83"/>
      <c r="D608" s="83"/>
      <c r="F608" s="83"/>
      <c r="G608" s="83"/>
      <c r="H608" s="83"/>
    </row>
    <row r="609" spans="3:8">
      <c r="C609" s="83"/>
      <c r="D609" s="83"/>
      <c r="F609" s="83"/>
      <c r="G609" s="83"/>
      <c r="H609" s="83"/>
    </row>
    <row r="610" spans="3:8">
      <c r="C610" s="83"/>
      <c r="D610" s="83"/>
      <c r="F610" s="83"/>
      <c r="G610" s="83"/>
      <c r="H610" s="83"/>
    </row>
    <row r="611" spans="3:8">
      <c r="C611" s="83"/>
      <c r="D611" s="83"/>
      <c r="F611" s="83"/>
      <c r="G611" s="83"/>
      <c r="H611" s="83"/>
    </row>
    <row r="612" spans="3:8">
      <c r="C612" s="83"/>
      <c r="D612" s="83"/>
      <c r="F612" s="83"/>
      <c r="G612" s="83"/>
      <c r="H612" s="83"/>
    </row>
    <row r="613" spans="3:8">
      <c r="C613" s="83"/>
      <c r="D613" s="83"/>
      <c r="F613" s="83"/>
      <c r="G613" s="83"/>
      <c r="H613" s="83"/>
    </row>
    <row r="614" spans="3:8">
      <c r="C614" s="83"/>
      <c r="D614" s="83"/>
      <c r="F614" s="83"/>
      <c r="G614" s="83"/>
      <c r="H614" s="83"/>
    </row>
    <row r="615" spans="3:8">
      <c r="C615" s="83"/>
      <c r="D615" s="83"/>
      <c r="F615" s="83"/>
      <c r="G615" s="83"/>
      <c r="H615" s="83"/>
    </row>
    <row r="616" spans="3:8">
      <c r="C616" s="83"/>
      <c r="D616" s="83"/>
      <c r="F616" s="83"/>
      <c r="G616" s="83"/>
      <c r="H616" s="83"/>
    </row>
    <row r="617" spans="3:8">
      <c r="C617" s="83"/>
      <c r="D617" s="83"/>
      <c r="F617" s="83"/>
      <c r="G617" s="83"/>
      <c r="H617" s="83"/>
    </row>
    <row r="618" spans="3:8">
      <c r="C618" s="83"/>
      <c r="D618" s="83"/>
      <c r="F618" s="83"/>
      <c r="G618" s="83"/>
      <c r="H618" s="83"/>
    </row>
    <row r="619" spans="3:8">
      <c r="C619" s="83"/>
      <c r="D619" s="83"/>
      <c r="F619" s="83"/>
      <c r="G619" s="83"/>
      <c r="H619" s="83"/>
    </row>
    <row r="620" spans="3:8">
      <c r="C620" s="83"/>
      <c r="D620" s="83"/>
      <c r="F620" s="83"/>
      <c r="G620" s="83"/>
      <c r="H620" s="83"/>
    </row>
    <row r="621" spans="3:8">
      <c r="C621" s="83"/>
      <c r="D621" s="83"/>
      <c r="F621" s="83"/>
      <c r="G621" s="83"/>
      <c r="H621" s="83"/>
    </row>
    <row r="622" spans="3:8">
      <c r="C622" s="83"/>
      <c r="D622" s="83"/>
      <c r="F622" s="83"/>
      <c r="G622" s="83"/>
      <c r="H622" s="83"/>
    </row>
    <row r="623" spans="3:8">
      <c r="C623" s="83"/>
      <c r="D623" s="83"/>
      <c r="F623" s="83"/>
      <c r="G623" s="83"/>
      <c r="H623" s="83"/>
    </row>
    <row r="624" spans="3:8">
      <c r="C624" s="83"/>
      <c r="D624" s="83"/>
      <c r="F624" s="83"/>
      <c r="G624" s="83"/>
      <c r="H624" s="83"/>
    </row>
    <row r="625" spans="3:8">
      <c r="C625" s="83"/>
      <c r="D625" s="83"/>
      <c r="F625" s="83"/>
      <c r="G625" s="83"/>
      <c r="H625" s="83"/>
    </row>
    <row r="626" spans="3:8">
      <c r="C626" s="83"/>
      <c r="D626" s="83"/>
      <c r="F626" s="83"/>
      <c r="G626" s="83"/>
      <c r="H626" s="83"/>
    </row>
    <row r="627" spans="3:8">
      <c r="C627" s="83"/>
      <c r="D627" s="83"/>
      <c r="F627" s="83"/>
      <c r="G627" s="83"/>
      <c r="H627" s="83"/>
    </row>
    <row r="628" spans="3:8">
      <c r="C628" s="83"/>
      <c r="D628" s="83"/>
      <c r="F628" s="83"/>
      <c r="G628" s="83"/>
      <c r="H628" s="83"/>
    </row>
    <row r="629" spans="3:8">
      <c r="C629" s="83"/>
      <c r="D629" s="83"/>
      <c r="F629" s="83"/>
      <c r="G629" s="83"/>
      <c r="H629" s="83"/>
    </row>
    <row r="630" spans="3:8">
      <c r="C630" s="83"/>
      <c r="D630" s="83"/>
      <c r="F630" s="83"/>
      <c r="G630" s="83"/>
      <c r="H630" s="83"/>
    </row>
    <row r="631" spans="3:8">
      <c r="C631" s="83"/>
      <c r="D631" s="83"/>
      <c r="F631" s="83"/>
      <c r="G631" s="83"/>
      <c r="H631" s="83"/>
    </row>
    <row r="632" spans="3:8">
      <c r="C632" s="83"/>
      <c r="D632" s="83"/>
      <c r="F632" s="83"/>
      <c r="G632" s="83"/>
      <c r="H632" s="83"/>
    </row>
    <row r="633" spans="3:8">
      <c r="C633" s="83"/>
      <c r="D633" s="83"/>
      <c r="F633" s="83"/>
      <c r="G633" s="83"/>
      <c r="H633" s="83"/>
    </row>
    <row r="634" spans="3:8">
      <c r="C634" s="83"/>
      <c r="D634" s="83"/>
      <c r="F634" s="83"/>
      <c r="G634" s="83"/>
      <c r="H634" s="83"/>
    </row>
    <row r="635" spans="3:8">
      <c r="C635" s="83"/>
      <c r="D635" s="83"/>
      <c r="F635" s="83"/>
      <c r="G635" s="83"/>
      <c r="H635" s="83"/>
    </row>
    <row r="636" spans="3:8">
      <c r="C636" s="83"/>
      <c r="D636" s="83"/>
      <c r="F636" s="83"/>
      <c r="G636" s="83"/>
      <c r="H636" s="83"/>
    </row>
    <row r="637" spans="3:8">
      <c r="C637" s="83"/>
      <c r="D637" s="83"/>
      <c r="F637" s="83"/>
      <c r="G637" s="83"/>
      <c r="H637" s="83"/>
    </row>
    <row r="638" spans="3:8">
      <c r="C638" s="83"/>
      <c r="D638" s="83"/>
      <c r="F638" s="83"/>
      <c r="G638" s="83"/>
      <c r="H638" s="83"/>
    </row>
    <row r="639" spans="3:8">
      <c r="C639" s="83"/>
      <c r="D639" s="83"/>
      <c r="F639" s="83"/>
      <c r="G639" s="83"/>
      <c r="H639" s="83"/>
    </row>
    <row r="640" spans="3:8">
      <c r="C640" s="83"/>
      <c r="D640" s="83"/>
      <c r="F640" s="83"/>
      <c r="G640" s="83"/>
      <c r="H640" s="83"/>
    </row>
    <row r="641" spans="3:8">
      <c r="C641" s="83"/>
      <c r="D641" s="83"/>
      <c r="F641" s="83"/>
      <c r="G641" s="83"/>
      <c r="H641" s="83"/>
    </row>
    <row r="642" spans="3:8">
      <c r="C642" s="83"/>
      <c r="D642" s="83"/>
      <c r="F642" s="83"/>
      <c r="G642" s="83"/>
      <c r="H642" s="83"/>
    </row>
    <row r="643" spans="3:8">
      <c r="C643" s="83"/>
      <c r="D643" s="83"/>
      <c r="F643" s="83"/>
      <c r="G643" s="83"/>
      <c r="H643" s="83"/>
    </row>
    <row r="644" spans="3:8">
      <c r="C644" s="83"/>
      <c r="D644" s="83"/>
      <c r="F644" s="83"/>
      <c r="G644" s="83"/>
      <c r="H644" s="83"/>
    </row>
    <row r="645" spans="3:8">
      <c r="C645" s="83"/>
      <c r="D645" s="83"/>
      <c r="F645" s="83"/>
      <c r="G645" s="83"/>
      <c r="H645" s="83"/>
    </row>
    <row r="646" spans="3:8">
      <c r="C646" s="83"/>
      <c r="D646" s="83"/>
      <c r="F646" s="83"/>
      <c r="G646" s="83"/>
      <c r="H646" s="83"/>
    </row>
    <row r="647" spans="3:8">
      <c r="C647" s="83"/>
      <c r="D647" s="83"/>
      <c r="F647" s="83"/>
      <c r="G647" s="83"/>
      <c r="H647" s="83"/>
    </row>
    <row r="648" spans="3:8">
      <c r="C648" s="83"/>
      <c r="D648" s="83"/>
      <c r="F648" s="83"/>
      <c r="G648" s="83"/>
      <c r="H648" s="83"/>
    </row>
    <row r="649" spans="3:8">
      <c r="C649" s="83"/>
      <c r="D649" s="83"/>
      <c r="F649" s="83"/>
      <c r="G649" s="83"/>
      <c r="H649" s="83"/>
    </row>
    <row r="650" spans="3:8">
      <c r="C650" s="83"/>
      <c r="D650" s="83"/>
      <c r="F650" s="83"/>
      <c r="G650" s="83"/>
      <c r="H650" s="83"/>
    </row>
    <row r="651" spans="3:8">
      <c r="C651" s="83"/>
      <c r="D651" s="83"/>
      <c r="F651" s="83"/>
      <c r="G651" s="83"/>
      <c r="H651" s="83"/>
    </row>
    <row r="652" spans="3:8">
      <c r="C652" s="83"/>
      <c r="D652" s="83"/>
      <c r="F652" s="83"/>
      <c r="G652" s="83"/>
      <c r="H652" s="83"/>
    </row>
    <row r="653" spans="3:8">
      <c r="C653" s="83"/>
      <c r="D653" s="83"/>
      <c r="F653" s="83"/>
      <c r="G653" s="83"/>
      <c r="H653" s="83"/>
    </row>
    <row r="654" spans="3:8">
      <c r="C654" s="83"/>
      <c r="D654" s="83"/>
      <c r="F654" s="83"/>
      <c r="G654" s="83"/>
      <c r="H654" s="83"/>
    </row>
    <row r="655" spans="3:8">
      <c r="C655" s="83"/>
      <c r="D655" s="83"/>
      <c r="F655" s="83"/>
      <c r="G655" s="83"/>
      <c r="H655" s="83"/>
    </row>
    <row r="656" spans="3:8">
      <c r="C656" s="83"/>
      <c r="D656" s="83"/>
      <c r="F656" s="83"/>
      <c r="G656" s="83"/>
      <c r="H656" s="83"/>
    </row>
    <row r="657" spans="3:8">
      <c r="C657" s="83"/>
      <c r="D657" s="83"/>
      <c r="F657" s="83"/>
      <c r="G657" s="83"/>
      <c r="H657" s="83"/>
    </row>
    <row r="658" spans="3:8">
      <c r="C658" s="83"/>
      <c r="D658" s="83"/>
      <c r="F658" s="83"/>
      <c r="G658" s="83"/>
      <c r="H658" s="83"/>
    </row>
    <row r="659" spans="3:8">
      <c r="C659" s="83"/>
      <c r="D659" s="83"/>
      <c r="F659" s="83"/>
      <c r="G659" s="83"/>
      <c r="H659" s="83"/>
    </row>
    <row r="660" spans="3:8">
      <c r="C660" s="83"/>
      <c r="D660" s="83"/>
      <c r="F660" s="83"/>
      <c r="G660" s="83"/>
      <c r="H660" s="83"/>
    </row>
    <row r="661" spans="3:8">
      <c r="C661" s="83"/>
      <c r="D661" s="83"/>
      <c r="F661" s="83"/>
      <c r="G661" s="83"/>
      <c r="H661" s="83"/>
    </row>
    <row r="662" spans="3:8">
      <c r="C662" s="83"/>
      <c r="D662" s="83"/>
      <c r="F662" s="83"/>
      <c r="G662" s="83"/>
      <c r="H662" s="83"/>
    </row>
    <row r="663" spans="3:8">
      <c r="C663" s="83"/>
      <c r="D663" s="83"/>
      <c r="F663" s="83"/>
      <c r="G663" s="83"/>
      <c r="H663" s="83"/>
    </row>
    <row r="664" spans="3:8">
      <c r="C664" s="83"/>
      <c r="D664" s="83"/>
      <c r="F664" s="83"/>
      <c r="G664" s="83"/>
      <c r="H664" s="83"/>
    </row>
    <row r="665" spans="3:8">
      <c r="C665" s="83"/>
      <c r="D665" s="83"/>
      <c r="F665" s="83"/>
      <c r="G665" s="83"/>
      <c r="H665" s="83"/>
    </row>
    <row r="666" spans="3:8">
      <c r="C666" s="83"/>
      <c r="D666" s="83"/>
      <c r="F666" s="83"/>
      <c r="G666" s="83"/>
      <c r="H666" s="83"/>
    </row>
    <row r="667" spans="3:8">
      <c r="C667" s="83"/>
      <c r="D667" s="83"/>
      <c r="F667" s="83"/>
      <c r="G667" s="83"/>
      <c r="H667" s="83"/>
    </row>
    <row r="668" spans="3:8">
      <c r="C668" s="83"/>
      <c r="D668" s="83"/>
      <c r="F668" s="83"/>
      <c r="G668" s="83"/>
      <c r="H668" s="83"/>
    </row>
    <row r="669" spans="3:8">
      <c r="C669" s="83"/>
      <c r="D669" s="83"/>
      <c r="F669" s="83"/>
      <c r="G669" s="83"/>
      <c r="H669" s="83"/>
    </row>
    <row r="670" spans="3:8">
      <c r="C670" s="83"/>
      <c r="D670" s="83"/>
      <c r="F670" s="83"/>
      <c r="G670" s="83"/>
      <c r="H670" s="83"/>
    </row>
    <row r="671" spans="3:8">
      <c r="C671" s="83"/>
      <c r="D671" s="83"/>
      <c r="F671" s="83"/>
      <c r="G671" s="83"/>
      <c r="H671" s="83"/>
    </row>
    <row r="672" spans="3:8">
      <c r="C672" s="83"/>
      <c r="D672" s="83"/>
      <c r="F672" s="83"/>
      <c r="G672" s="83"/>
      <c r="H672" s="83"/>
    </row>
    <row r="673" spans="3:8">
      <c r="C673" s="83"/>
      <c r="D673" s="83"/>
      <c r="F673" s="83"/>
      <c r="G673" s="83"/>
      <c r="H673" s="83"/>
    </row>
    <row r="674" spans="3:8">
      <c r="C674" s="83"/>
      <c r="D674" s="83"/>
      <c r="F674" s="83"/>
      <c r="G674" s="83"/>
      <c r="H674" s="83"/>
    </row>
    <row r="675" spans="3:8">
      <c r="C675" s="83"/>
      <c r="D675" s="83"/>
      <c r="F675" s="83"/>
      <c r="G675" s="83"/>
      <c r="H675" s="83"/>
    </row>
    <row r="676" spans="3:8">
      <c r="C676" s="83"/>
      <c r="D676" s="83"/>
      <c r="F676" s="83"/>
      <c r="G676" s="83"/>
      <c r="H676" s="83"/>
    </row>
    <row r="677" spans="3:8">
      <c r="C677" s="83"/>
      <c r="D677" s="83"/>
      <c r="F677" s="83"/>
      <c r="G677" s="83"/>
      <c r="H677" s="83"/>
    </row>
    <row r="678" spans="3:8">
      <c r="C678" s="83"/>
      <c r="D678" s="83"/>
      <c r="F678" s="83"/>
      <c r="G678" s="83"/>
      <c r="H678" s="83"/>
    </row>
    <row r="679" spans="3:8">
      <c r="C679" s="83"/>
      <c r="D679" s="83"/>
      <c r="F679" s="83"/>
      <c r="G679" s="83"/>
      <c r="H679" s="83"/>
    </row>
    <row r="680" spans="3:8">
      <c r="C680" s="83"/>
      <c r="D680" s="83"/>
      <c r="F680" s="83"/>
      <c r="G680" s="83"/>
      <c r="H680" s="83"/>
    </row>
    <row r="681" spans="3:8">
      <c r="C681" s="83"/>
      <c r="D681" s="83"/>
      <c r="F681" s="83"/>
      <c r="G681" s="83"/>
      <c r="H681" s="83"/>
    </row>
    <row r="682" spans="3:8">
      <c r="C682" s="83"/>
      <c r="D682" s="83"/>
      <c r="F682" s="83"/>
      <c r="G682" s="83"/>
      <c r="H682" s="83"/>
    </row>
    <row r="683" spans="3:8">
      <c r="C683" s="83"/>
      <c r="D683" s="83"/>
      <c r="F683" s="83"/>
      <c r="G683" s="83"/>
      <c r="H683" s="83"/>
    </row>
    <row r="684" spans="3:8">
      <c r="C684" s="83"/>
      <c r="D684" s="83"/>
      <c r="F684" s="83"/>
      <c r="G684" s="83"/>
      <c r="H684" s="83"/>
    </row>
    <row r="685" spans="3:8">
      <c r="C685" s="83"/>
      <c r="D685" s="83"/>
      <c r="F685" s="83"/>
      <c r="G685" s="83"/>
      <c r="H685" s="83"/>
    </row>
    <row r="686" spans="3:8">
      <c r="C686" s="83"/>
      <c r="D686" s="83"/>
      <c r="F686" s="83"/>
      <c r="G686" s="83"/>
      <c r="H686" s="83"/>
    </row>
    <row r="687" spans="3:8">
      <c r="C687" s="83"/>
      <c r="D687" s="83"/>
      <c r="F687" s="83"/>
      <c r="G687" s="83"/>
      <c r="H687" s="83"/>
    </row>
    <row r="688" spans="3:8">
      <c r="C688" s="83"/>
      <c r="D688" s="83"/>
      <c r="F688" s="83"/>
      <c r="G688" s="83"/>
      <c r="H688" s="83"/>
    </row>
    <row r="689" spans="3:8">
      <c r="C689" s="83"/>
      <c r="D689" s="83"/>
      <c r="F689" s="83"/>
      <c r="G689" s="83"/>
      <c r="H689" s="83"/>
    </row>
    <row r="690" spans="3:8">
      <c r="C690" s="83"/>
      <c r="D690" s="83"/>
      <c r="F690" s="83"/>
      <c r="G690" s="83"/>
      <c r="H690" s="83"/>
    </row>
    <row r="691" spans="3:8">
      <c r="C691" s="83"/>
      <c r="D691" s="83"/>
      <c r="F691" s="83"/>
      <c r="G691" s="83"/>
      <c r="H691" s="83"/>
    </row>
    <row r="692" spans="3:8">
      <c r="C692" s="83"/>
      <c r="D692" s="83"/>
      <c r="F692" s="83"/>
      <c r="G692" s="83"/>
      <c r="H692" s="83"/>
    </row>
    <row r="693" spans="3:8">
      <c r="C693" s="83"/>
      <c r="D693" s="83"/>
      <c r="F693" s="83"/>
      <c r="G693" s="83"/>
      <c r="H693" s="83"/>
    </row>
    <row r="694" spans="3:8">
      <c r="C694" s="83"/>
      <c r="D694" s="83"/>
      <c r="F694" s="83"/>
      <c r="G694" s="83"/>
      <c r="H694" s="83"/>
    </row>
    <row r="695" spans="3:8">
      <c r="C695" s="83"/>
      <c r="D695" s="83"/>
      <c r="F695" s="83"/>
      <c r="G695" s="83"/>
      <c r="H695" s="83"/>
    </row>
    <row r="696" spans="3:8">
      <c r="C696" s="83"/>
      <c r="D696" s="83"/>
      <c r="F696" s="83"/>
      <c r="G696" s="83"/>
      <c r="H696" s="83"/>
    </row>
    <row r="697" spans="3:8">
      <c r="C697" s="83"/>
      <c r="D697" s="83"/>
      <c r="F697" s="83"/>
      <c r="G697" s="83"/>
      <c r="H697" s="83"/>
    </row>
    <row r="698" spans="3:8">
      <c r="C698" s="83"/>
      <c r="D698" s="83"/>
      <c r="F698" s="83"/>
      <c r="G698" s="83"/>
      <c r="H698" s="83"/>
    </row>
    <row r="699" spans="3:8">
      <c r="C699" s="83"/>
      <c r="D699" s="83"/>
      <c r="F699" s="83"/>
      <c r="G699" s="83"/>
      <c r="H699" s="83"/>
    </row>
    <row r="700" spans="3:8">
      <c r="C700" s="83"/>
      <c r="D700" s="83"/>
      <c r="F700" s="83"/>
      <c r="G700" s="83"/>
      <c r="H700" s="83"/>
    </row>
    <row r="701" spans="3:8">
      <c r="C701" s="83"/>
      <c r="D701" s="83"/>
      <c r="F701" s="83"/>
      <c r="G701" s="83"/>
      <c r="H701" s="83"/>
    </row>
    <row r="702" spans="3:8">
      <c r="C702" s="83"/>
      <c r="D702" s="83"/>
      <c r="F702" s="83"/>
      <c r="G702" s="83"/>
      <c r="H702" s="83"/>
    </row>
    <row r="703" spans="3:8">
      <c r="C703" s="83"/>
      <c r="D703" s="83"/>
      <c r="F703" s="83"/>
      <c r="G703" s="83"/>
      <c r="H703" s="83"/>
    </row>
    <row r="704" spans="3:8">
      <c r="C704" s="83"/>
      <c r="D704" s="83"/>
      <c r="F704" s="83"/>
      <c r="G704" s="83"/>
      <c r="H704" s="83"/>
    </row>
    <row r="705" spans="3:8">
      <c r="C705" s="83"/>
      <c r="D705" s="83"/>
      <c r="F705" s="83"/>
      <c r="G705" s="83"/>
      <c r="H705" s="83"/>
    </row>
    <row r="706" spans="3:8">
      <c r="C706" s="83"/>
      <c r="D706" s="83"/>
      <c r="F706" s="83"/>
      <c r="G706" s="83"/>
      <c r="H706" s="83"/>
    </row>
    <row r="707" spans="3:8">
      <c r="C707" s="83"/>
      <c r="D707" s="83"/>
      <c r="F707" s="83"/>
      <c r="G707" s="83"/>
      <c r="H707" s="83"/>
    </row>
    <row r="708" spans="3:8">
      <c r="C708" s="83"/>
      <c r="D708" s="83"/>
      <c r="F708" s="83"/>
      <c r="G708" s="83"/>
      <c r="H708" s="83"/>
    </row>
    <row r="709" spans="3:8">
      <c r="C709" s="83"/>
      <c r="D709" s="83"/>
      <c r="F709" s="83"/>
      <c r="G709" s="83"/>
      <c r="H709" s="83"/>
    </row>
    <row r="710" spans="3:8">
      <c r="C710" s="83"/>
      <c r="D710" s="83"/>
      <c r="F710" s="83"/>
      <c r="G710" s="83"/>
      <c r="H710" s="83"/>
    </row>
    <row r="711" spans="3:8">
      <c r="C711" s="83"/>
      <c r="D711" s="83"/>
      <c r="F711" s="83"/>
      <c r="G711" s="83"/>
      <c r="H711" s="83"/>
    </row>
    <row r="712" spans="3:8">
      <c r="C712" s="83"/>
      <c r="D712" s="83"/>
      <c r="F712" s="83"/>
      <c r="G712" s="83"/>
      <c r="H712" s="83"/>
    </row>
    <row r="713" spans="3:8">
      <c r="C713" s="83"/>
      <c r="D713" s="83"/>
      <c r="F713" s="83"/>
      <c r="G713" s="83"/>
      <c r="H713" s="83"/>
    </row>
    <row r="714" spans="3:8">
      <c r="C714" s="83"/>
      <c r="D714" s="83"/>
      <c r="F714" s="83"/>
      <c r="G714" s="83"/>
      <c r="H714" s="83"/>
    </row>
    <row r="715" spans="3:8">
      <c r="C715" s="83"/>
      <c r="D715" s="83"/>
      <c r="F715" s="83"/>
      <c r="G715" s="83"/>
      <c r="H715" s="83"/>
    </row>
    <row r="716" spans="3:8">
      <c r="C716" s="83"/>
      <c r="D716" s="83"/>
      <c r="F716" s="83"/>
      <c r="G716" s="83"/>
      <c r="H716" s="83"/>
    </row>
    <row r="717" spans="3:8">
      <c r="C717" s="83"/>
      <c r="D717" s="83"/>
      <c r="F717" s="83"/>
      <c r="G717" s="83"/>
      <c r="H717" s="83"/>
    </row>
    <row r="718" spans="3:8">
      <c r="C718" s="83"/>
      <c r="D718" s="83"/>
      <c r="F718" s="83"/>
      <c r="G718" s="83"/>
      <c r="H718" s="83"/>
    </row>
    <row r="719" spans="3:8">
      <c r="C719" s="83"/>
      <c r="D719" s="83"/>
      <c r="F719" s="83"/>
      <c r="G719" s="83"/>
      <c r="H719" s="83"/>
    </row>
    <row r="720" spans="3:8">
      <c r="C720" s="83"/>
      <c r="D720" s="83"/>
      <c r="F720" s="83"/>
      <c r="G720" s="83"/>
      <c r="H720" s="83"/>
    </row>
    <row r="721" spans="3:8">
      <c r="C721" s="83"/>
      <c r="D721" s="83"/>
      <c r="F721" s="83"/>
      <c r="G721" s="83"/>
      <c r="H721" s="83"/>
    </row>
    <row r="722" spans="3:8">
      <c r="C722" s="83"/>
      <c r="D722" s="83"/>
      <c r="F722" s="83"/>
      <c r="G722" s="83"/>
      <c r="H722" s="83"/>
    </row>
    <row r="723" spans="3:8">
      <c r="C723" s="83"/>
      <c r="D723" s="83"/>
      <c r="F723" s="83"/>
      <c r="G723" s="83"/>
      <c r="H723" s="83"/>
    </row>
    <row r="724" spans="3:8">
      <c r="C724" s="83"/>
      <c r="D724" s="83"/>
      <c r="F724" s="83"/>
      <c r="G724" s="83"/>
      <c r="H724" s="83"/>
    </row>
    <row r="725" spans="3:8">
      <c r="C725" s="83"/>
      <c r="D725" s="83"/>
      <c r="F725" s="83"/>
      <c r="G725" s="83"/>
      <c r="H725" s="83"/>
    </row>
    <row r="726" spans="3:8">
      <c r="C726" s="83"/>
      <c r="D726" s="83"/>
      <c r="F726" s="83"/>
      <c r="G726" s="83"/>
      <c r="H726" s="83"/>
    </row>
    <row r="727" spans="3:8">
      <c r="C727" s="83"/>
      <c r="D727" s="83"/>
      <c r="F727" s="83"/>
      <c r="G727" s="83"/>
      <c r="H727" s="83"/>
    </row>
    <row r="728" spans="3:8">
      <c r="C728" s="83"/>
      <c r="D728" s="83"/>
      <c r="F728" s="83"/>
      <c r="G728" s="83"/>
      <c r="H728" s="83"/>
    </row>
    <row r="729" spans="3:8">
      <c r="C729" s="83"/>
      <c r="D729" s="83"/>
      <c r="F729" s="83"/>
      <c r="G729" s="83"/>
      <c r="H729" s="83"/>
    </row>
    <row r="730" spans="3:8">
      <c r="C730" s="83"/>
      <c r="D730" s="83"/>
      <c r="F730" s="83"/>
      <c r="G730" s="83"/>
      <c r="H730" s="83"/>
    </row>
    <row r="731" spans="3:8">
      <c r="C731" s="83"/>
      <c r="D731" s="83"/>
      <c r="F731" s="83"/>
      <c r="G731" s="83"/>
      <c r="H731" s="83"/>
    </row>
    <row r="732" spans="3:8">
      <c r="C732" s="83"/>
      <c r="D732" s="83"/>
      <c r="F732" s="83"/>
      <c r="G732" s="83"/>
      <c r="H732" s="83"/>
    </row>
    <row r="733" spans="3:8">
      <c r="C733" s="83"/>
      <c r="D733" s="83"/>
      <c r="F733" s="83"/>
      <c r="G733" s="83"/>
      <c r="H733" s="83"/>
    </row>
    <row r="734" spans="3:8">
      <c r="C734" s="83"/>
      <c r="D734" s="83"/>
      <c r="F734" s="83"/>
      <c r="G734" s="83"/>
      <c r="H734" s="83"/>
    </row>
    <row r="735" spans="3:8">
      <c r="C735" s="83"/>
      <c r="D735" s="83"/>
      <c r="F735" s="83"/>
      <c r="G735" s="83"/>
      <c r="H735" s="83"/>
    </row>
    <row r="736" spans="3:8">
      <c r="C736" s="83"/>
      <c r="D736" s="83"/>
      <c r="F736" s="83"/>
      <c r="G736" s="83"/>
      <c r="H736" s="83"/>
    </row>
    <row r="737" spans="3:8">
      <c r="C737" s="83"/>
      <c r="D737" s="83"/>
      <c r="F737" s="83"/>
      <c r="G737" s="83"/>
      <c r="H737" s="83"/>
    </row>
    <row r="738" spans="3:8">
      <c r="C738" s="83"/>
      <c r="D738" s="83"/>
      <c r="F738" s="83"/>
      <c r="G738" s="83"/>
      <c r="H738" s="83"/>
    </row>
    <row r="739" spans="3:8">
      <c r="C739" s="83"/>
      <c r="D739" s="83"/>
      <c r="F739" s="83"/>
      <c r="G739" s="83"/>
      <c r="H739" s="83"/>
    </row>
    <row r="740" spans="3:8">
      <c r="C740" s="83"/>
      <c r="D740" s="83"/>
      <c r="F740" s="83"/>
      <c r="G740" s="83"/>
      <c r="H740" s="83"/>
    </row>
    <row r="741" spans="3:8">
      <c r="C741" s="83"/>
      <c r="D741" s="83"/>
      <c r="F741" s="83"/>
      <c r="G741" s="83"/>
      <c r="H741" s="83"/>
    </row>
    <row r="742" spans="3:8">
      <c r="C742" s="83"/>
      <c r="D742" s="83"/>
      <c r="F742" s="83"/>
      <c r="G742" s="83"/>
      <c r="H742" s="83"/>
    </row>
    <row r="743" spans="3:8">
      <c r="C743" s="83"/>
      <c r="D743" s="83"/>
      <c r="F743" s="83"/>
      <c r="G743" s="83"/>
      <c r="H743" s="83"/>
    </row>
    <row r="744" spans="3:8">
      <c r="C744" s="83"/>
      <c r="D744" s="83"/>
      <c r="F744" s="83"/>
      <c r="G744" s="83"/>
      <c r="H744" s="83"/>
    </row>
    <row r="745" spans="3:8">
      <c r="C745" s="83"/>
      <c r="D745" s="83"/>
      <c r="F745" s="83"/>
      <c r="G745" s="83"/>
      <c r="H745" s="83"/>
    </row>
    <row r="746" spans="3:8">
      <c r="C746" s="83"/>
      <c r="D746" s="83"/>
      <c r="F746" s="83"/>
      <c r="G746" s="83"/>
      <c r="H746" s="83"/>
    </row>
    <row r="747" spans="3:8">
      <c r="C747" s="83"/>
      <c r="D747" s="83"/>
      <c r="F747" s="83"/>
      <c r="G747" s="83"/>
      <c r="H747" s="83"/>
    </row>
    <row r="748" spans="3:8">
      <c r="C748" s="83"/>
      <c r="D748" s="83"/>
      <c r="F748" s="83"/>
      <c r="G748" s="83"/>
      <c r="H748" s="83"/>
    </row>
    <row r="749" spans="3:8">
      <c r="C749" s="83"/>
      <c r="D749" s="83"/>
      <c r="F749" s="83"/>
      <c r="G749" s="83"/>
      <c r="H749" s="83"/>
    </row>
    <row r="750" spans="3:8">
      <c r="C750" s="83"/>
      <c r="D750" s="83"/>
      <c r="F750" s="83"/>
      <c r="G750" s="83"/>
      <c r="H750" s="83"/>
    </row>
    <row r="751" spans="3:8">
      <c r="C751" s="83"/>
      <c r="D751" s="83"/>
      <c r="F751" s="83"/>
      <c r="G751" s="83"/>
      <c r="H751" s="83"/>
    </row>
    <row r="752" spans="3:8">
      <c r="C752" s="83"/>
      <c r="D752" s="83"/>
      <c r="F752" s="83"/>
      <c r="G752" s="83"/>
      <c r="H752" s="83"/>
    </row>
    <row r="753" spans="3:8">
      <c r="C753" s="83"/>
      <c r="D753" s="83"/>
      <c r="F753" s="83"/>
      <c r="G753" s="83"/>
      <c r="H753" s="83"/>
    </row>
    <row r="754" spans="3:8">
      <c r="C754" s="83"/>
      <c r="D754" s="83"/>
      <c r="F754" s="83"/>
      <c r="G754" s="83"/>
      <c r="H754" s="83"/>
    </row>
    <row r="755" spans="3:8">
      <c r="C755" s="83"/>
      <c r="D755" s="83"/>
      <c r="F755" s="83"/>
      <c r="G755" s="83"/>
      <c r="H755" s="83"/>
    </row>
    <row r="756" spans="3:8">
      <c r="C756" s="83"/>
      <c r="D756" s="83"/>
      <c r="F756" s="83"/>
      <c r="G756" s="83"/>
      <c r="H756" s="83"/>
    </row>
    <row r="757" spans="3:8">
      <c r="C757" s="83"/>
      <c r="D757" s="83"/>
      <c r="F757" s="83"/>
      <c r="G757" s="83"/>
      <c r="H757" s="83"/>
    </row>
    <row r="758" spans="3:8">
      <c r="C758" s="83"/>
      <c r="D758" s="83"/>
      <c r="F758" s="83"/>
      <c r="G758" s="83"/>
      <c r="H758" s="83"/>
    </row>
    <row r="759" spans="3:8">
      <c r="C759" s="83"/>
      <c r="D759" s="83"/>
      <c r="F759" s="83"/>
      <c r="G759" s="83"/>
      <c r="H759" s="83"/>
    </row>
    <row r="760" spans="3:8">
      <c r="C760" s="83"/>
      <c r="D760" s="83"/>
      <c r="F760" s="83"/>
      <c r="G760" s="83"/>
      <c r="H760" s="83"/>
    </row>
    <row r="761" spans="3:8">
      <c r="C761" s="83"/>
      <c r="D761" s="83"/>
      <c r="F761" s="83"/>
      <c r="G761" s="83"/>
      <c r="H761" s="83"/>
    </row>
    <row r="762" spans="3:8">
      <c r="C762" s="83"/>
      <c r="D762" s="83"/>
      <c r="F762" s="83"/>
      <c r="G762" s="83"/>
      <c r="H762" s="83"/>
    </row>
    <row r="763" spans="3:8">
      <c r="C763" s="83"/>
      <c r="D763" s="83"/>
      <c r="F763" s="83"/>
      <c r="G763" s="83"/>
      <c r="H763" s="83"/>
    </row>
    <row r="764" spans="3:8">
      <c r="C764" s="83"/>
      <c r="D764" s="83"/>
      <c r="F764" s="83"/>
      <c r="G764" s="83"/>
      <c r="H764" s="83"/>
    </row>
    <row r="765" spans="3:8">
      <c r="C765" s="83"/>
      <c r="D765" s="83"/>
      <c r="F765" s="83"/>
      <c r="G765" s="83"/>
      <c r="H765" s="83"/>
    </row>
    <row r="766" spans="3:8">
      <c r="C766" s="83"/>
      <c r="D766" s="83"/>
      <c r="F766" s="83"/>
      <c r="G766" s="83"/>
      <c r="H766" s="83"/>
    </row>
    <row r="767" spans="3:8">
      <c r="C767" s="83"/>
      <c r="D767" s="83"/>
      <c r="F767" s="83"/>
      <c r="G767" s="83"/>
      <c r="H767" s="83"/>
    </row>
    <row r="768" spans="3:8">
      <c r="C768" s="83"/>
      <c r="D768" s="83"/>
      <c r="F768" s="83"/>
      <c r="G768" s="83"/>
      <c r="H768" s="83"/>
    </row>
    <row r="769" spans="3:8">
      <c r="C769" s="83"/>
      <c r="D769" s="83"/>
      <c r="F769" s="83"/>
      <c r="G769" s="83"/>
      <c r="H769" s="83"/>
    </row>
    <row r="770" spans="3:8">
      <c r="C770" s="83"/>
      <c r="D770" s="83"/>
      <c r="F770" s="83"/>
      <c r="G770" s="83"/>
      <c r="H770" s="83"/>
    </row>
    <row r="771" spans="3:8">
      <c r="C771" s="83"/>
      <c r="D771" s="83"/>
      <c r="F771" s="83"/>
      <c r="G771" s="83"/>
      <c r="H771" s="83"/>
    </row>
    <row r="772" spans="3:8">
      <c r="C772" s="83"/>
      <c r="D772" s="83"/>
      <c r="F772" s="83"/>
      <c r="G772" s="83"/>
      <c r="H772" s="83"/>
    </row>
    <row r="773" spans="3:8">
      <c r="C773" s="83"/>
      <c r="D773" s="83"/>
      <c r="F773" s="83"/>
      <c r="G773" s="83"/>
      <c r="H773" s="83"/>
    </row>
    <row r="774" spans="3:8">
      <c r="C774" s="83"/>
      <c r="D774" s="83"/>
      <c r="F774" s="83"/>
      <c r="G774" s="83"/>
      <c r="H774" s="83"/>
    </row>
    <row r="775" spans="3:8">
      <c r="C775" s="83"/>
      <c r="D775" s="83"/>
      <c r="F775" s="83"/>
      <c r="G775" s="83"/>
      <c r="H775" s="83"/>
    </row>
    <row r="776" spans="3:8">
      <c r="C776" s="83"/>
      <c r="D776" s="83"/>
      <c r="F776" s="83"/>
      <c r="G776" s="83"/>
      <c r="H776" s="83"/>
    </row>
    <row r="777" spans="3:8">
      <c r="C777" s="83"/>
      <c r="D777" s="83"/>
      <c r="F777" s="83"/>
      <c r="G777" s="83"/>
      <c r="H777" s="83"/>
    </row>
    <row r="778" spans="3:8">
      <c r="C778" s="83"/>
      <c r="D778" s="83"/>
      <c r="F778" s="83"/>
      <c r="G778" s="83"/>
      <c r="H778" s="83"/>
    </row>
    <row r="779" spans="3:8">
      <c r="C779" s="83"/>
      <c r="D779" s="83"/>
      <c r="F779" s="83"/>
      <c r="G779" s="83"/>
      <c r="H779" s="83"/>
    </row>
    <row r="780" spans="3:8">
      <c r="C780" s="83"/>
      <c r="D780" s="83"/>
      <c r="F780" s="83"/>
      <c r="G780" s="83"/>
      <c r="H780" s="83"/>
    </row>
    <row r="781" spans="3:8">
      <c r="C781" s="83"/>
      <c r="D781" s="83"/>
      <c r="F781" s="83"/>
      <c r="G781" s="83"/>
      <c r="H781" s="83"/>
    </row>
    <row r="782" spans="3:8">
      <c r="C782" s="83"/>
      <c r="D782" s="83"/>
      <c r="F782" s="83"/>
      <c r="G782" s="83"/>
      <c r="H782" s="83"/>
    </row>
    <row r="783" spans="3:8">
      <c r="C783" s="83"/>
      <c r="D783" s="83"/>
      <c r="F783" s="83"/>
      <c r="G783" s="83"/>
      <c r="H783" s="83"/>
    </row>
    <row r="784" spans="3:8">
      <c r="C784" s="83"/>
      <c r="D784" s="83"/>
      <c r="F784" s="83"/>
      <c r="G784" s="83"/>
      <c r="H784" s="83"/>
    </row>
    <row r="785" spans="3:8">
      <c r="C785" s="83"/>
      <c r="D785" s="83"/>
      <c r="F785" s="83"/>
      <c r="G785" s="83"/>
      <c r="H785" s="83"/>
    </row>
    <row r="786" spans="3:8">
      <c r="C786" s="83"/>
      <c r="D786" s="83"/>
      <c r="F786" s="83"/>
      <c r="G786" s="83"/>
      <c r="H786" s="83"/>
    </row>
    <row r="787" spans="3:8">
      <c r="C787" s="83"/>
      <c r="D787" s="83"/>
      <c r="F787" s="83"/>
      <c r="G787" s="83"/>
      <c r="H787" s="83"/>
    </row>
    <row r="788" spans="3:8">
      <c r="C788" s="83"/>
      <c r="D788" s="83"/>
      <c r="F788" s="83"/>
      <c r="G788" s="83"/>
      <c r="H788" s="83"/>
    </row>
    <row r="789" spans="3:8">
      <c r="C789" s="83"/>
      <c r="D789" s="83"/>
      <c r="F789" s="83"/>
      <c r="G789" s="83"/>
      <c r="H789" s="83"/>
    </row>
    <row r="790" spans="3:8">
      <c r="C790" s="83"/>
      <c r="D790" s="83"/>
      <c r="F790" s="83"/>
      <c r="G790" s="83"/>
      <c r="H790" s="83"/>
    </row>
    <row r="791" spans="3:8">
      <c r="C791" s="83"/>
      <c r="D791" s="83"/>
      <c r="F791" s="83"/>
      <c r="G791" s="83"/>
      <c r="H791" s="83"/>
    </row>
    <row r="792" spans="3:8">
      <c r="C792" s="83"/>
      <c r="D792" s="83"/>
      <c r="F792" s="83"/>
      <c r="G792" s="83"/>
      <c r="H792" s="83"/>
    </row>
    <row r="793" spans="3:8">
      <c r="C793" s="83"/>
      <c r="D793" s="83"/>
      <c r="F793" s="83"/>
      <c r="G793" s="83"/>
      <c r="H793" s="83"/>
    </row>
    <row r="794" spans="3:8">
      <c r="C794" s="83"/>
      <c r="D794" s="83"/>
      <c r="F794" s="83"/>
      <c r="G794" s="83"/>
      <c r="H794" s="83"/>
    </row>
    <row r="795" spans="3:8">
      <c r="C795" s="83"/>
      <c r="D795" s="83"/>
      <c r="F795" s="83"/>
      <c r="G795" s="83"/>
      <c r="H795" s="83"/>
    </row>
    <row r="796" spans="3:8">
      <c r="C796" s="83"/>
      <c r="D796" s="83"/>
      <c r="F796" s="83"/>
      <c r="G796" s="83"/>
      <c r="H796" s="83"/>
    </row>
    <row r="797" spans="3:8">
      <c r="C797" s="83"/>
      <c r="D797" s="83"/>
      <c r="F797" s="83"/>
      <c r="G797" s="83"/>
      <c r="H797" s="83"/>
    </row>
    <row r="798" spans="3:8">
      <c r="C798" s="83"/>
      <c r="D798" s="83"/>
      <c r="F798" s="83"/>
      <c r="G798" s="83"/>
      <c r="H798" s="83"/>
    </row>
    <row r="799" spans="3:8">
      <c r="C799" s="83"/>
      <c r="D799" s="83"/>
      <c r="F799" s="83"/>
      <c r="G799" s="83"/>
      <c r="H799" s="83"/>
    </row>
    <row r="800" spans="3:8">
      <c r="C800" s="83"/>
      <c r="D800" s="83"/>
      <c r="F800" s="83"/>
      <c r="G800" s="83"/>
      <c r="H800" s="83"/>
    </row>
    <row r="801" spans="3:8">
      <c r="C801" s="83"/>
      <c r="D801" s="83"/>
      <c r="F801" s="83"/>
      <c r="G801" s="83"/>
      <c r="H801" s="83"/>
    </row>
    <row r="802" spans="3:8">
      <c r="C802" s="83"/>
      <c r="D802" s="83"/>
      <c r="F802" s="83"/>
      <c r="G802" s="83"/>
      <c r="H802" s="83"/>
    </row>
    <row r="803" spans="3:8">
      <c r="C803" s="83"/>
      <c r="D803" s="83"/>
      <c r="F803" s="83"/>
      <c r="G803" s="83"/>
      <c r="H803" s="83"/>
    </row>
    <row r="804" spans="3:8">
      <c r="C804" s="83"/>
      <c r="D804" s="83"/>
      <c r="F804" s="83"/>
      <c r="G804" s="83"/>
      <c r="H804" s="83"/>
    </row>
    <row r="805" spans="3:8">
      <c r="C805" s="83"/>
      <c r="D805" s="83"/>
      <c r="F805" s="83"/>
      <c r="G805" s="83"/>
      <c r="H805" s="83"/>
    </row>
    <row r="806" spans="3:8">
      <c r="C806" s="83"/>
      <c r="D806" s="83"/>
      <c r="F806" s="83"/>
      <c r="G806" s="83"/>
      <c r="H806" s="83"/>
    </row>
    <row r="807" spans="3:8">
      <c r="C807" s="83"/>
      <c r="D807" s="83"/>
      <c r="F807" s="83"/>
      <c r="G807" s="83"/>
      <c r="H807" s="83"/>
    </row>
    <row r="808" spans="3:8">
      <c r="C808" s="83"/>
      <c r="D808" s="83"/>
      <c r="F808" s="83"/>
      <c r="G808" s="83"/>
      <c r="H808" s="83"/>
    </row>
    <row r="809" spans="3:8">
      <c r="C809" s="83"/>
      <c r="D809" s="83"/>
      <c r="F809" s="83"/>
      <c r="G809" s="83"/>
      <c r="H809" s="83"/>
    </row>
    <row r="810" spans="3:8">
      <c r="C810" s="83"/>
      <c r="D810" s="83"/>
      <c r="F810" s="83"/>
      <c r="G810" s="83"/>
      <c r="H810" s="83"/>
    </row>
    <row r="811" spans="3:8">
      <c r="C811" s="83"/>
      <c r="D811" s="83"/>
      <c r="F811" s="83"/>
      <c r="G811" s="83"/>
      <c r="H811" s="83"/>
    </row>
    <row r="812" spans="3:8">
      <c r="C812" s="83"/>
      <c r="D812" s="83"/>
      <c r="F812" s="83"/>
      <c r="G812" s="83"/>
      <c r="H812" s="83"/>
    </row>
    <row r="813" spans="3:8">
      <c r="C813" s="83"/>
      <c r="D813" s="83"/>
      <c r="F813" s="83"/>
      <c r="G813" s="83"/>
      <c r="H813" s="83"/>
    </row>
    <row r="814" spans="3:8">
      <c r="C814" s="83"/>
      <c r="D814" s="83"/>
      <c r="F814" s="83"/>
      <c r="G814" s="83"/>
      <c r="H814" s="83"/>
    </row>
    <row r="815" spans="3:8">
      <c r="C815" s="83"/>
      <c r="D815" s="83"/>
      <c r="F815" s="83"/>
      <c r="G815" s="83"/>
      <c r="H815" s="83"/>
    </row>
    <row r="816" spans="3:8">
      <c r="C816" s="83"/>
      <c r="D816" s="83"/>
      <c r="F816" s="83"/>
      <c r="G816" s="83"/>
      <c r="H816" s="83"/>
    </row>
    <row r="817" spans="3:8">
      <c r="C817" s="83"/>
      <c r="D817" s="83"/>
      <c r="F817" s="83"/>
      <c r="G817" s="83"/>
      <c r="H817" s="83"/>
    </row>
    <row r="818" spans="3:8">
      <c r="C818" s="83"/>
      <c r="D818" s="83"/>
      <c r="F818" s="83"/>
      <c r="G818" s="83"/>
      <c r="H818" s="83"/>
    </row>
    <row r="819" spans="3:8">
      <c r="C819" s="83"/>
      <c r="D819" s="83"/>
      <c r="F819" s="83"/>
      <c r="G819" s="83"/>
      <c r="H819" s="83"/>
    </row>
    <row r="820" spans="3:8">
      <c r="C820" s="83"/>
      <c r="D820" s="83"/>
      <c r="F820" s="83"/>
      <c r="G820" s="83"/>
      <c r="H820" s="83"/>
    </row>
    <row r="821" spans="3:8">
      <c r="C821" s="83"/>
      <c r="D821" s="83"/>
      <c r="F821" s="83"/>
      <c r="G821" s="83"/>
      <c r="H821" s="83"/>
    </row>
    <row r="822" spans="3:8">
      <c r="C822" s="83"/>
      <c r="D822" s="83"/>
      <c r="F822" s="83"/>
      <c r="G822" s="83"/>
      <c r="H822" s="83"/>
    </row>
    <row r="823" spans="3:8">
      <c r="C823" s="83"/>
      <c r="D823" s="83"/>
      <c r="F823" s="83"/>
      <c r="G823" s="83"/>
      <c r="H823" s="83"/>
    </row>
    <row r="824" spans="3:8">
      <c r="C824" s="83"/>
      <c r="D824" s="83"/>
      <c r="F824" s="83"/>
      <c r="G824" s="83"/>
      <c r="H824" s="83"/>
    </row>
    <row r="825" spans="3:8">
      <c r="C825" s="83"/>
      <c r="D825" s="83"/>
      <c r="F825" s="83"/>
      <c r="G825" s="83"/>
      <c r="H825" s="83"/>
    </row>
    <row r="826" spans="3:8">
      <c r="C826" s="83"/>
      <c r="D826" s="83"/>
      <c r="F826" s="83"/>
      <c r="G826" s="83"/>
      <c r="H826" s="83"/>
    </row>
    <row r="827" spans="3:8">
      <c r="C827" s="83"/>
      <c r="D827" s="83"/>
      <c r="F827" s="83"/>
      <c r="G827" s="83"/>
      <c r="H827" s="83"/>
    </row>
    <row r="828" spans="3:8">
      <c r="C828" s="83"/>
      <c r="D828" s="83"/>
      <c r="F828" s="83"/>
      <c r="G828" s="83"/>
      <c r="H828" s="83"/>
    </row>
    <row r="829" spans="3:8">
      <c r="C829" s="83"/>
      <c r="D829" s="83"/>
      <c r="F829" s="83"/>
      <c r="G829" s="83"/>
      <c r="H829" s="83"/>
    </row>
    <row r="830" spans="3:8">
      <c r="C830" s="83"/>
      <c r="D830" s="83"/>
      <c r="F830" s="83"/>
      <c r="G830" s="83"/>
      <c r="H830" s="83"/>
    </row>
    <row r="831" spans="3:8">
      <c r="C831" s="83"/>
      <c r="D831" s="83"/>
      <c r="F831" s="83"/>
      <c r="G831" s="83"/>
      <c r="H831" s="83"/>
    </row>
    <row r="832" spans="3:8">
      <c r="C832" s="83"/>
      <c r="D832" s="83"/>
      <c r="F832" s="83"/>
      <c r="G832" s="83"/>
      <c r="H832" s="83"/>
    </row>
    <row r="833" spans="3:8">
      <c r="C833" s="83"/>
      <c r="D833" s="83"/>
      <c r="F833" s="83"/>
      <c r="G833" s="83"/>
      <c r="H833" s="83"/>
    </row>
    <row r="834" spans="3:8">
      <c r="C834" s="83"/>
      <c r="D834" s="83"/>
      <c r="F834" s="83"/>
      <c r="G834" s="83"/>
      <c r="H834" s="83"/>
    </row>
    <row r="835" spans="3:8">
      <c r="C835" s="83"/>
      <c r="D835" s="83"/>
      <c r="F835" s="83"/>
      <c r="G835" s="83"/>
      <c r="H835" s="83"/>
    </row>
    <row r="836" spans="3:8">
      <c r="C836" s="83"/>
      <c r="D836" s="83"/>
      <c r="F836" s="83"/>
      <c r="G836" s="83"/>
      <c r="H836" s="83"/>
    </row>
    <row r="837" spans="3:8">
      <c r="C837" s="83"/>
      <c r="D837" s="83"/>
      <c r="F837" s="83"/>
      <c r="G837" s="83"/>
      <c r="H837" s="83"/>
    </row>
    <row r="838" spans="3:8">
      <c r="C838" s="83"/>
      <c r="D838" s="83"/>
      <c r="F838" s="83"/>
      <c r="G838" s="83"/>
      <c r="H838" s="83"/>
    </row>
    <row r="839" spans="3:8">
      <c r="C839" s="83"/>
      <c r="D839" s="83"/>
      <c r="F839" s="83"/>
      <c r="G839" s="83"/>
      <c r="H839" s="83"/>
    </row>
    <row r="840" spans="3:8">
      <c r="C840" s="83"/>
      <c r="D840" s="83"/>
      <c r="F840" s="83"/>
      <c r="G840" s="83"/>
      <c r="H840" s="83"/>
    </row>
    <row r="841" spans="3:8">
      <c r="C841" s="83"/>
      <c r="D841" s="83"/>
      <c r="F841" s="83"/>
      <c r="G841" s="83"/>
      <c r="H841" s="83"/>
    </row>
    <row r="842" spans="3:8">
      <c r="C842" s="83"/>
      <c r="D842" s="83"/>
      <c r="F842" s="83"/>
      <c r="G842" s="83"/>
      <c r="H842" s="83"/>
    </row>
    <row r="843" spans="3:8">
      <c r="C843" s="83"/>
      <c r="D843" s="83"/>
      <c r="F843" s="83"/>
      <c r="G843" s="83"/>
      <c r="H843" s="83"/>
    </row>
    <row r="844" spans="3:8">
      <c r="C844" s="83"/>
      <c r="D844" s="83"/>
      <c r="F844" s="83"/>
      <c r="G844" s="83"/>
      <c r="H844" s="83"/>
    </row>
    <row r="845" spans="3:8">
      <c r="C845" s="83"/>
      <c r="D845" s="83"/>
      <c r="F845" s="83"/>
      <c r="G845" s="83"/>
      <c r="H845" s="83"/>
    </row>
    <row r="846" spans="3:8">
      <c r="C846" s="83"/>
      <c r="D846" s="83"/>
      <c r="F846" s="83"/>
      <c r="G846" s="83"/>
      <c r="H846" s="83"/>
    </row>
    <row r="847" spans="3:8">
      <c r="C847" s="83"/>
      <c r="D847" s="83"/>
      <c r="F847" s="83"/>
      <c r="G847" s="83"/>
      <c r="H847" s="83"/>
    </row>
    <row r="848" spans="3:8">
      <c r="C848" s="83"/>
      <c r="D848" s="83"/>
      <c r="F848" s="83"/>
      <c r="G848" s="83"/>
      <c r="H848" s="83"/>
    </row>
    <row r="849" spans="3:8">
      <c r="C849" s="83"/>
      <c r="D849" s="83"/>
      <c r="F849" s="83"/>
      <c r="G849" s="83"/>
      <c r="H849" s="83"/>
    </row>
    <row r="850" spans="3:8">
      <c r="C850" s="83"/>
      <c r="D850" s="83"/>
      <c r="F850" s="83"/>
      <c r="G850" s="83"/>
      <c r="H850" s="83"/>
    </row>
    <row r="851" spans="3:8">
      <c r="C851" s="83"/>
      <c r="D851" s="83"/>
      <c r="F851" s="83"/>
      <c r="G851" s="83"/>
      <c r="H851" s="83"/>
    </row>
    <row r="852" spans="3:8">
      <c r="C852" s="83"/>
      <c r="D852" s="83"/>
      <c r="F852" s="83"/>
      <c r="G852" s="83"/>
      <c r="H852" s="83"/>
    </row>
    <row r="853" spans="3:8">
      <c r="C853" s="83"/>
      <c r="D853" s="83"/>
      <c r="F853" s="83"/>
      <c r="G853" s="83"/>
      <c r="H853" s="83"/>
    </row>
    <row r="854" spans="3:8">
      <c r="C854" s="83"/>
      <c r="D854" s="83"/>
      <c r="F854" s="83"/>
      <c r="G854" s="83"/>
      <c r="H854" s="83"/>
    </row>
    <row r="855" spans="3:8">
      <c r="C855" s="83"/>
      <c r="D855" s="83"/>
      <c r="F855" s="83"/>
      <c r="G855" s="83"/>
      <c r="H855" s="83"/>
    </row>
    <row r="856" spans="3:8">
      <c r="C856" s="83"/>
      <c r="D856" s="83"/>
      <c r="F856" s="83"/>
      <c r="G856" s="83"/>
      <c r="H856" s="83"/>
    </row>
    <row r="857" spans="3:8">
      <c r="C857" s="83"/>
      <c r="D857" s="83"/>
      <c r="F857" s="83"/>
      <c r="G857" s="83"/>
      <c r="H857" s="83"/>
    </row>
    <row r="858" spans="3:8">
      <c r="C858" s="83"/>
      <c r="D858" s="83"/>
      <c r="F858" s="83"/>
      <c r="G858" s="83"/>
      <c r="H858" s="83"/>
    </row>
    <row r="859" spans="3:8">
      <c r="C859" s="83"/>
      <c r="D859" s="83"/>
      <c r="F859" s="83"/>
      <c r="G859" s="83"/>
      <c r="H859" s="83"/>
    </row>
    <row r="860" spans="3:8">
      <c r="C860" s="83"/>
      <c r="D860" s="83"/>
      <c r="F860" s="83"/>
      <c r="G860" s="83"/>
      <c r="H860" s="83"/>
    </row>
    <row r="861" spans="3:8">
      <c r="C861" s="83"/>
      <c r="D861" s="83"/>
      <c r="F861" s="83"/>
      <c r="G861" s="83"/>
      <c r="H861" s="83"/>
    </row>
    <row r="862" spans="3:8">
      <c r="C862" s="83"/>
      <c r="D862" s="83"/>
      <c r="F862" s="83"/>
      <c r="G862" s="83"/>
      <c r="H862" s="83"/>
    </row>
    <row r="863" spans="3:8">
      <c r="C863" s="83"/>
      <c r="D863" s="83"/>
      <c r="F863" s="83"/>
      <c r="G863" s="83"/>
      <c r="H863" s="83"/>
    </row>
    <row r="864" spans="3:8">
      <c r="C864" s="83"/>
      <c r="D864" s="83"/>
      <c r="F864" s="83"/>
      <c r="G864" s="83"/>
      <c r="H864" s="83"/>
    </row>
    <row r="865" spans="3:8">
      <c r="C865" s="83"/>
      <c r="D865" s="83"/>
      <c r="F865" s="83"/>
      <c r="G865" s="83"/>
      <c r="H865" s="83"/>
    </row>
    <row r="866" spans="3:8">
      <c r="C866" s="83"/>
      <c r="D866" s="83"/>
      <c r="F866" s="83"/>
      <c r="G866" s="83"/>
      <c r="H866" s="83"/>
    </row>
    <row r="867" spans="3:8">
      <c r="C867" s="83"/>
      <c r="D867" s="83"/>
      <c r="F867" s="83"/>
      <c r="G867" s="83"/>
      <c r="H867" s="83"/>
    </row>
    <row r="868" spans="3:8">
      <c r="C868" s="83"/>
      <c r="D868" s="83"/>
      <c r="F868" s="83"/>
      <c r="G868" s="83"/>
      <c r="H868" s="83"/>
    </row>
    <row r="869" spans="3:8">
      <c r="C869" s="83"/>
      <c r="D869" s="83"/>
      <c r="F869" s="83"/>
      <c r="G869" s="83"/>
      <c r="H869" s="83"/>
    </row>
    <row r="870" spans="3:8">
      <c r="C870" s="83"/>
      <c r="D870" s="83"/>
      <c r="F870" s="83"/>
      <c r="G870" s="83"/>
      <c r="H870" s="83"/>
    </row>
    <row r="871" spans="3:8">
      <c r="C871" s="83"/>
      <c r="D871" s="83"/>
      <c r="F871" s="83"/>
      <c r="G871" s="83"/>
      <c r="H871" s="83"/>
    </row>
    <row r="872" spans="3:8">
      <c r="C872" s="83"/>
      <c r="D872" s="83"/>
      <c r="F872" s="83"/>
      <c r="G872" s="83"/>
      <c r="H872" s="83"/>
    </row>
    <row r="873" spans="3:8">
      <c r="C873" s="83"/>
      <c r="D873" s="83"/>
      <c r="F873" s="83"/>
      <c r="G873" s="83"/>
      <c r="H873" s="83"/>
    </row>
    <row r="874" spans="3:8">
      <c r="C874" s="83"/>
      <c r="D874" s="83"/>
      <c r="F874" s="83"/>
      <c r="G874" s="83"/>
      <c r="H874" s="83"/>
    </row>
    <row r="875" spans="3:8">
      <c r="C875" s="83"/>
      <c r="D875" s="83"/>
      <c r="F875" s="83"/>
      <c r="G875" s="83"/>
      <c r="H875" s="83"/>
    </row>
    <row r="876" spans="3:8">
      <c r="C876" s="83"/>
      <c r="D876" s="83"/>
      <c r="F876" s="83"/>
      <c r="G876" s="83"/>
      <c r="H876" s="83"/>
    </row>
    <row r="877" spans="3:8">
      <c r="C877" s="83"/>
      <c r="D877" s="83"/>
      <c r="F877" s="83"/>
      <c r="G877" s="83"/>
      <c r="H877" s="83"/>
    </row>
    <row r="878" spans="3:8">
      <c r="C878" s="83"/>
      <c r="D878" s="83"/>
      <c r="F878" s="83"/>
      <c r="G878" s="83"/>
      <c r="H878" s="83"/>
    </row>
    <row r="879" spans="3:8">
      <c r="C879" s="83"/>
      <c r="D879" s="83"/>
      <c r="F879" s="83"/>
      <c r="G879" s="83"/>
      <c r="H879" s="83"/>
    </row>
    <row r="880" spans="3:8">
      <c r="C880" s="83"/>
      <c r="D880" s="83"/>
      <c r="F880" s="83"/>
      <c r="G880" s="83"/>
      <c r="H880" s="83"/>
    </row>
    <row r="881" spans="3:8">
      <c r="C881" s="83"/>
      <c r="D881" s="83"/>
      <c r="F881" s="83"/>
      <c r="G881" s="83"/>
      <c r="H881" s="83"/>
    </row>
    <row r="882" spans="3:8">
      <c r="C882" s="83"/>
      <c r="D882" s="83"/>
      <c r="F882" s="83"/>
      <c r="G882" s="83"/>
      <c r="H882" s="83"/>
    </row>
    <row r="883" spans="3:8">
      <c r="C883" s="83"/>
      <c r="D883" s="83"/>
      <c r="F883" s="83"/>
      <c r="G883" s="83"/>
      <c r="H883" s="83"/>
    </row>
    <row r="884" spans="3:8">
      <c r="C884" s="83"/>
      <c r="D884" s="83"/>
      <c r="F884" s="83"/>
      <c r="G884" s="83"/>
      <c r="H884" s="83"/>
    </row>
    <row r="885" spans="3:8">
      <c r="C885" s="83"/>
      <c r="D885" s="83"/>
      <c r="F885" s="83"/>
      <c r="G885" s="83"/>
      <c r="H885" s="83"/>
    </row>
    <row r="886" spans="3:8">
      <c r="C886" s="83"/>
      <c r="D886" s="83"/>
      <c r="F886" s="83"/>
      <c r="G886" s="83"/>
      <c r="H886" s="83"/>
    </row>
    <row r="887" spans="3:8">
      <c r="C887" s="83"/>
      <c r="D887" s="83"/>
      <c r="F887" s="83"/>
      <c r="G887" s="83"/>
      <c r="H887" s="83"/>
    </row>
    <row r="888" spans="3:8">
      <c r="C888" s="83"/>
      <c r="D888" s="83"/>
      <c r="F888" s="83"/>
      <c r="G888" s="83"/>
      <c r="H888" s="83"/>
    </row>
    <row r="889" spans="3:8">
      <c r="C889" s="83"/>
      <c r="D889" s="83"/>
      <c r="F889" s="83"/>
      <c r="G889" s="83"/>
      <c r="H889" s="83"/>
    </row>
    <row r="890" spans="3:8">
      <c r="C890" s="83"/>
      <c r="D890" s="83"/>
      <c r="F890" s="83"/>
      <c r="G890" s="83"/>
      <c r="H890" s="83"/>
    </row>
    <row r="891" spans="3:8">
      <c r="C891" s="83"/>
      <c r="D891" s="83"/>
      <c r="F891" s="83"/>
      <c r="G891" s="83"/>
      <c r="H891" s="83"/>
    </row>
    <row r="892" spans="3:8">
      <c r="C892" s="83"/>
      <c r="D892" s="83"/>
      <c r="F892" s="83"/>
      <c r="G892" s="83"/>
      <c r="H892" s="83"/>
    </row>
    <row r="893" spans="3:8">
      <c r="C893" s="83"/>
      <c r="D893" s="83"/>
      <c r="F893" s="83"/>
      <c r="G893" s="83"/>
      <c r="H893" s="83"/>
    </row>
    <row r="894" spans="3:8">
      <c r="C894" s="83"/>
      <c r="D894" s="83"/>
      <c r="F894" s="83"/>
      <c r="G894" s="83"/>
      <c r="H894" s="83"/>
    </row>
    <row r="895" spans="3:8">
      <c r="C895" s="83"/>
      <c r="D895" s="83"/>
      <c r="F895" s="83"/>
      <c r="G895" s="83"/>
      <c r="H895" s="83"/>
    </row>
    <row r="896" spans="3:8">
      <c r="C896" s="83"/>
      <c r="D896" s="83"/>
      <c r="F896" s="83"/>
      <c r="G896" s="83"/>
      <c r="H896" s="83"/>
    </row>
    <row r="897" spans="3:8">
      <c r="C897" s="83"/>
      <c r="D897" s="83"/>
      <c r="F897" s="83"/>
      <c r="G897" s="83"/>
      <c r="H897" s="83"/>
    </row>
    <row r="898" spans="3:8">
      <c r="C898" s="83"/>
      <c r="D898" s="83"/>
      <c r="F898" s="83"/>
      <c r="G898" s="83"/>
      <c r="H898" s="83"/>
    </row>
    <row r="899" spans="3:8">
      <c r="C899" s="83"/>
      <c r="D899" s="83"/>
      <c r="F899" s="83"/>
      <c r="G899" s="83"/>
      <c r="H899" s="83"/>
    </row>
    <row r="900" spans="3:8">
      <c r="C900" s="83"/>
      <c r="D900" s="83"/>
      <c r="F900" s="83"/>
      <c r="G900" s="83"/>
      <c r="H900" s="83"/>
    </row>
    <row r="901" spans="3:8">
      <c r="C901" s="83"/>
      <c r="D901" s="83"/>
      <c r="F901" s="83"/>
      <c r="G901" s="83"/>
      <c r="H901" s="83"/>
    </row>
    <row r="902" spans="3:8">
      <c r="C902" s="83"/>
      <c r="D902" s="83"/>
      <c r="F902" s="83"/>
      <c r="G902" s="83"/>
      <c r="H902" s="83"/>
    </row>
    <row r="903" spans="3:8">
      <c r="C903" s="83"/>
      <c r="D903" s="83"/>
      <c r="F903" s="83"/>
      <c r="G903" s="83"/>
      <c r="H903" s="83"/>
    </row>
    <row r="904" spans="3:8">
      <c r="C904" s="83"/>
      <c r="D904" s="83"/>
      <c r="F904" s="83"/>
      <c r="G904" s="83"/>
      <c r="H904" s="83"/>
    </row>
    <row r="905" spans="3:8">
      <c r="C905" s="83"/>
      <c r="D905" s="83"/>
      <c r="F905" s="83"/>
      <c r="G905" s="83"/>
      <c r="H905" s="83"/>
    </row>
    <row r="906" spans="3:8">
      <c r="C906" s="83"/>
      <c r="D906" s="83"/>
      <c r="F906" s="83"/>
      <c r="G906" s="83"/>
      <c r="H906" s="83"/>
    </row>
    <row r="907" spans="3:8">
      <c r="C907" s="83"/>
      <c r="D907" s="83"/>
      <c r="F907" s="83"/>
      <c r="G907" s="83"/>
      <c r="H907" s="83"/>
    </row>
    <row r="908" spans="3:8">
      <c r="C908" s="83"/>
      <c r="D908" s="83"/>
      <c r="F908" s="83"/>
      <c r="G908" s="83"/>
      <c r="H908" s="83"/>
    </row>
    <row r="909" spans="3:8">
      <c r="C909" s="83"/>
      <c r="D909" s="83"/>
      <c r="F909" s="83"/>
      <c r="G909" s="83"/>
      <c r="H909" s="83"/>
    </row>
    <row r="910" spans="3:8">
      <c r="C910" s="83"/>
      <c r="D910" s="83"/>
      <c r="F910" s="83"/>
      <c r="G910" s="83"/>
      <c r="H910" s="83"/>
    </row>
    <row r="911" spans="3:8">
      <c r="C911" s="83"/>
      <c r="D911" s="83"/>
      <c r="F911" s="83"/>
      <c r="G911" s="83"/>
      <c r="H911" s="83"/>
    </row>
    <row r="912" spans="3:8">
      <c r="C912" s="83"/>
      <c r="D912" s="83"/>
      <c r="F912" s="83"/>
      <c r="G912" s="83"/>
      <c r="H912" s="83"/>
    </row>
    <row r="913" spans="3:8">
      <c r="C913" s="83"/>
      <c r="D913" s="83"/>
      <c r="F913" s="83"/>
      <c r="G913" s="83"/>
      <c r="H913" s="83"/>
    </row>
    <row r="914" spans="3:8">
      <c r="C914" s="83"/>
      <c r="D914" s="83"/>
      <c r="F914" s="83"/>
      <c r="G914" s="83"/>
      <c r="H914" s="83"/>
    </row>
    <row r="915" spans="3:8">
      <c r="C915" s="83"/>
      <c r="D915" s="83"/>
      <c r="F915" s="83"/>
      <c r="G915" s="83"/>
      <c r="H915" s="83"/>
    </row>
    <row r="916" spans="3:8">
      <c r="C916" s="83"/>
      <c r="D916" s="83"/>
      <c r="F916" s="83"/>
      <c r="G916" s="83"/>
      <c r="H916" s="83"/>
    </row>
    <row r="917" spans="3:8">
      <c r="C917" s="83"/>
      <c r="D917" s="83"/>
      <c r="F917" s="83"/>
      <c r="G917" s="83"/>
      <c r="H917" s="83"/>
    </row>
    <row r="918" spans="3:8">
      <c r="C918" s="83"/>
      <c r="D918" s="83"/>
      <c r="F918" s="83"/>
      <c r="G918" s="83"/>
      <c r="H918" s="83"/>
    </row>
    <row r="919" spans="3:8">
      <c r="C919" s="83"/>
      <c r="D919" s="83"/>
      <c r="F919" s="83"/>
      <c r="G919" s="83"/>
      <c r="H919" s="83"/>
    </row>
    <row r="920" spans="3:8">
      <c r="C920" s="83"/>
      <c r="D920" s="83"/>
      <c r="F920" s="83"/>
      <c r="G920" s="83"/>
      <c r="H920" s="83"/>
    </row>
    <row r="921" spans="3:8">
      <c r="C921" s="83"/>
      <c r="D921" s="83"/>
      <c r="F921" s="83"/>
      <c r="G921" s="83"/>
      <c r="H921" s="83"/>
    </row>
    <row r="922" spans="3:8">
      <c r="C922" s="83"/>
      <c r="D922" s="83"/>
      <c r="F922" s="83"/>
      <c r="G922" s="83"/>
      <c r="H922" s="83"/>
    </row>
    <row r="923" spans="3:8">
      <c r="C923" s="83"/>
      <c r="D923" s="83"/>
      <c r="F923" s="83"/>
      <c r="G923" s="83"/>
      <c r="H923" s="83"/>
    </row>
    <row r="924" spans="3:8">
      <c r="C924" s="83"/>
      <c r="D924" s="83"/>
      <c r="F924" s="83"/>
      <c r="G924" s="83"/>
      <c r="H924" s="83"/>
    </row>
    <row r="925" spans="3:8">
      <c r="C925" s="83"/>
      <c r="D925" s="83"/>
      <c r="F925" s="83"/>
      <c r="G925" s="83"/>
      <c r="H925" s="83"/>
    </row>
    <row r="926" spans="3:8">
      <c r="C926" s="83"/>
      <c r="D926" s="83"/>
      <c r="F926" s="83"/>
      <c r="G926" s="83"/>
      <c r="H926" s="83"/>
    </row>
    <row r="927" spans="3:8">
      <c r="C927" s="83"/>
      <c r="D927" s="83"/>
      <c r="F927" s="83"/>
      <c r="G927" s="83"/>
      <c r="H927" s="83"/>
    </row>
    <row r="928" spans="3:8">
      <c r="C928" s="83"/>
      <c r="D928" s="83"/>
      <c r="F928" s="83"/>
      <c r="G928" s="83"/>
      <c r="H928" s="83"/>
    </row>
    <row r="929" spans="3:8">
      <c r="C929" s="83"/>
      <c r="D929" s="83"/>
      <c r="F929" s="83"/>
      <c r="G929" s="83"/>
      <c r="H929" s="83"/>
    </row>
    <row r="930" spans="3:8">
      <c r="C930" s="83"/>
      <c r="D930" s="83"/>
      <c r="F930" s="83"/>
      <c r="G930" s="83"/>
      <c r="H930" s="83"/>
    </row>
    <row r="931" spans="3:8">
      <c r="C931" s="83"/>
      <c r="D931" s="83"/>
      <c r="F931" s="83"/>
      <c r="G931" s="83"/>
      <c r="H931" s="83"/>
    </row>
    <row r="932" spans="3:8">
      <c r="C932" s="83"/>
      <c r="D932" s="83"/>
      <c r="F932" s="83"/>
      <c r="G932" s="83"/>
      <c r="H932" s="83"/>
    </row>
    <row r="933" spans="3:8">
      <c r="C933" s="83"/>
      <c r="D933" s="83"/>
      <c r="F933" s="83"/>
      <c r="G933" s="83"/>
      <c r="H933" s="83"/>
    </row>
    <row r="934" spans="3:8">
      <c r="C934" s="83"/>
      <c r="D934" s="83"/>
      <c r="F934" s="83"/>
      <c r="G934" s="83"/>
      <c r="H934" s="83"/>
    </row>
    <row r="935" spans="3:8">
      <c r="C935" s="83"/>
      <c r="D935" s="83"/>
      <c r="F935" s="83"/>
      <c r="G935" s="83"/>
      <c r="H935" s="83"/>
    </row>
    <row r="936" spans="3:8">
      <c r="C936" s="83"/>
      <c r="D936" s="83"/>
      <c r="F936" s="83"/>
      <c r="G936" s="83"/>
      <c r="H936" s="83"/>
    </row>
    <row r="937" spans="3:8">
      <c r="C937" s="83"/>
      <c r="D937" s="83"/>
      <c r="F937" s="83"/>
      <c r="G937" s="83"/>
      <c r="H937" s="83"/>
    </row>
    <row r="938" spans="3:8">
      <c r="C938" s="83"/>
      <c r="D938" s="83"/>
      <c r="F938" s="83"/>
      <c r="G938" s="83"/>
      <c r="H938" s="83"/>
    </row>
    <row r="939" spans="3:8">
      <c r="C939" s="83"/>
      <c r="D939" s="83"/>
      <c r="F939" s="83"/>
      <c r="G939" s="83"/>
      <c r="H939" s="83"/>
    </row>
    <row r="940" spans="3:8">
      <c r="C940" s="83"/>
      <c r="D940" s="83"/>
      <c r="F940" s="83"/>
      <c r="G940" s="83"/>
      <c r="H940" s="83"/>
    </row>
    <row r="941" spans="3:8">
      <c r="C941" s="83"/>
      <c r="D941" s="83"/>
      <c r="F941" s="83"/>
      <c r="G941" s="83"/>
      <c r="H941" s="83"/>
    </row>
    <row r="942" spans="3:8">
      <c r="C942" s="83"/>
      <c r="D942" s="83"/>
      <c r="F942" s="83"/>
      <c r="G942" s="83"/>
      <c r="H942" s="83"/>
    </row>
    <row r="943" spans="3:8">
      <c r="C943" s="83"/>
      <c r="D943" s="83"/>
      <c r="F943" s="83"/>
      <c r="G943" s="83"/>
      <c r="H943" s="83"/>
    </row>
    <row r="944" spans="3:8">
      <c r="C944" s="83"/>
      <c r="D944" s="83"/>
      <c r="F944" s="83"/>
      <c r="G944" s="83"/>
      <c r="H944" s="83"/>
    </row>
    <row r="945" spans="3:8">
      <c r="C945" s="83"/>
      <c r="D945" s="83"/>
      <c r="F945" s="83"/>
      <c r="G945" s="83"/>
      <c r="H945" s="83"/>
    </row>
    <row r="946" spans="3:8">
      <c r="C946" s="83"/>
      <c r="D946" s="83"/>
      <c r="F946" s="83"/>
      <c r="G946" s="83"/>
      <c r="H946" s="83"/>
    </row>
    <row r="947" spans="3:8">
      <c r="C947" s="83"/>
      <c r="D947" s="83"/>
      <c r="F947" s="83"/>
      <c r="G947" s="83"/>
      <c r="H947" s="83"/>
    </row>
    <row r="948" spans="3:8">
      <c r="C948" s="83"/>
      <c r="D948" s="83"/>
      <c r="F948" s="83"/>
      <c r="G948" s="83"/>
      <c r="H948" s="83"/>
    </row>
    <row r="949" spans="3:8">
      <c r="C949" s="83"/>
      <c r="D949" s="83"/>
      <c r="F949" s="83"/>
      <c r="G949" s="83"/>
      <c r="H949" s="83"/>
    </row>
    <row r="950" spans="3:8">
      <c r="C950" s="83"/>
      <c r="D950" s="83"/>
      <c r="F950" s="83"/>
      <c r="G950" s="83"/>
      <c r="H950" s="83"/>
    </row>
    <row r="951" spans="3:8">
      <c r="C951" s="83"/>
      <c r="D951" s="83"/>
      <c r="F951" s="83"/>
      <c r="G951" s="83"/>
      <c r="H951" s="83"/>
    </row>
    <row r="952" spans="3:8">
      <c r="C952" s="83"/>
      <c r="D952" s="83"/>
      <c r="F952" s="83"/>
      <c r="G952" s="83"/>
      <c r="H952" s="83"/>
    </row>
    <row r="953" spans="3:8">
      <c r="C953" s="83"/>
      <c r="D953" s="83"/>
      <c r="F953" s="83"/>
      <c r="G953" s="83"/>
      <c r="H953" s="83"/>
    </row>
    <row r="954" spans="3:8">
      <c r="C954" s="83"/>
      <c r="D954" s="83"/>
      <c r="F954" s="83"/>
      <c r="G954" s="83"/>
      <c r="H954" s="83"/>
    </row>
    <row r="955" spans="3:8">
      <c r="C955" s="83"/>
      <c r="D955" s="83"/>
      <c r="F955" s="83"/>
      <c r="G955" s="83"/>
      <c r="H955" s="83"/>
    </row>
    <row r="956" spans="3:8">
      <c r="C956" s="83"/>
      <c r="D956" s="83"/>
      <c r="F956" s="83"/>
      <c r="G956" s="83"/>
      <c r="H956" s="83"/>
    </row>
    <row r="957" spans="3:8">
      <c r="C957" s="83"/>
      <c r="D957" s="83"/>
      <c r="F957" s="83"/>
      <c r="G957" s="83"/>
      <c r="H957" s="83"/>
    </row>
    <row r="958" spans="3:8">
      <c r="C958" s="83"/>
      <c r="D958" s="83"/>
      <c r="F958" s="83"/>
      <c r="G958" s="83"/>
      <c r="H958" s="83"/>
    </row>
    <row r="959" spans="3:8">
      <c r="C959" s="83"/>
      <c r="D959" s="83"/>
      <c r="F959" s="83"/>
      <c r="G959" s="83"/>
      <c r="H959" s="83"/>
    </row>
    <row r="960" spans="3:8">
      <c r="C960" s="83"/>
      <c r="D960" s="83"/>
      <c r="F960" s="83"/>
      <c r="G960" s="83"/>
      <c r="H960" s="83"/>
    </row>
    <row r="961" spans="3:8">
      <c r="C961" s="83"/>
      <c r="D961" s="83"/>
      <c r="F961" s="83"/>
      <c r="G961" s="83"/>
      <c r="H961" s="83"/>
    </row>
    <row r="962" spans="3:8">
      <c r="C962" s="83"/>
      <c r="D962" s="83"/>
      <c r="F962" s="83"/>
      <c r="G962" s="83"/>
      <c r="H962" s="83"/>
    </row>
    <row r="963" spans="3:8">
      <c r="C963" s="83"/>
      <c r="D963" s="83"/>
      <c r="F963" s="83"/>
      <c r="G963" s="83"/>
      <c r="H963" s="83"/>
    </row>
    <row r="964" spans="3:8">
      <c r="C964" s="83"/>
      <c r="D964" s="83"/>
      <c r="F964" s="83"/>
      <c r="G964" s="83"/>
      <c r="H964" s="83"/>
    </row>
    <row r="965" spans="3:8">
      <c r="C965" s="83"/>
      <c r="D965" s="83"/>
      <c r="F965" s="83"/>
      <c r="G965" s="83"/>
      <c r="H965" s="83"/>
    </row>
    <row r="966" spans="3:8">
      <c r="C966" s="83"/>
      <c r="D966" s="83"/>
      <c r="F966" s="83"/>
      <c r="G966" s="83"/>
      <c r="H966" s="83"/>
    </row>
    <row r="967" spans="3:8">
      <c r="C967" s="83"/>
      <c r="D967" s="83"/>
      <c r="F967" s="83"/>
      <c r="G967" s="83"/>
      <c r="H967" s="83"/>
    </row>
    <row r="968" spans="3:8">
      <c r="C968" s="83"/>
      <c r="D968" s="83"/>
      <c r="F968" s="83"/>
      <c r="G968" s="83"/>
      <c r="H968" s="83"/>
    </row>
    <row r="969" spans="3:8">
      <c r="C969" s="83"/>
      <c r="D969" s="83"/>
      <c r="F969" s="83"/>
      <c r="G969" s="83"/>
      <c r="H969" s="83"/>
    </row>
    <row r="970" spans="3:8">
      <c r="C970" s="83"/>
      <c r="D970" s="83"/>
      <c r="F970" s="83"/>
      <c r="G970" s="83"/>
      <c r="H970" s="83"/>
    </row>
    <row r="971" spans="3:8">
      <c r="C971" s="83"/>
      <c r="D971" s="83"/>
      <c r="F971" s="83"/>
      <c r="G971" s="83"/>
      <c r="H971" s="83"/>
    </row>
    <row r="972" spans="3:8">
      <c r="C972" s="83"/>
      <c r="D972" s="83"/>
      <c r="F972" s="83"/>
      <c r="G972" s="83"/>
      <c r="H972" s="83"/>
    </row>
    <row r="973" spans="3:8">
      <c r="C973" s="83"/>
      <c r="D973" s="83"/>
      <c r="F973" s="83"/>
      <c r="G973" s="83"/>
      <c r="H973" s="83"/>
    </row>
    <row r="974" spans="3:8">
      <c r="C974" s="83"/>
      <c r="D974" s="83"/>
      <c r="F974" s="83"/>
      <c r="G974" s="83"/>
      <c r="H974" s="83"/>
    </row>
    <row r="975" spans="3:8">
      <c r="C975" s="83"/>
      <c r="D975" s="83"/>
      <c r="F975" s="83"/>
      <c r="G975" s="83"/>
      <c r="H975" s="83"/>
    </row>
    <row r="976" spans="3:8">
      <c r="C976" s="83"/>
      <c r="D976" s="83"/>
      <c r="F976" s="83"/>
      <c r="G976" s="83"/>
      <c r="H976" s="83"/>
    </row>
    <row r="977" spans="3:8">
      <c r="C977" s="83"/>
      <c r="D977" s="83"/>
      <c r="F977" s="83"/>
      <c r="G977" s="83"/>
      <c r="H977" s="83"/>
    </row>
    <row r="978" spans="3:8">
      <c r="C978" s="83"/>
      <c r="D978" s="83"/>
      <c r="F978" s="83"/>
      <c r="G978" s="83"/>
      <c r="H978" s="83"/>
    </row>
    <row r="979" spans="3:8">
      <c r="C979" s="83"/>
      <c r="D979" s="83"/>
      <c r="F979" s="83"/>
      <c r="G979" s="83"/>
      <c r="H979" s="83"/>
    </row>
    <row r="980" spans="3:8">
      <c r="C980" s="83"/>
      <c r="D980" s="83"/>
      <c r="F980" s="83"/>
      <c r="G980" s="83"/>
      <c r="H980" s="83"/>
    </row>
    <row r="981" spans="3:8">
      <c r="C981" s="83"/>
      <c r="D981" s="83"/>
      <c r="F981" s="83"/>
      <c r="G981" s="83"/>
      <c r="H981" s="83"/>
    </row>
    <row r="982" spans="3:8">
      <c r="C982" s="83"/>
      <c r="D982" s="83"/>
      <c r="F982" s="83"/>
      <c r="G982" s="83"/>
      <c r="H982" s="83"/>
    </row>
    <row r="983" spans="3:8">
      <c r="C983" s="83"/>
      <c r="D983" s="83"/>
      <c r="F983" s="83"/>
      <c r="G983" s="83"/>
      <c r="H983" s="83"/>
    </row>
    <row r="984" spans="3:8">
      <c r="C984" s="83"/>
      <c r="D984" s="83"/>
      <c r="F984" s="83"/>
      <c r="G984" s="83"/>
      <c r="H984" s="83"/>
    </row>
    <row r="985" spans="3:8">
      <c r="C985" s="83"/>
      <c r="D985" s="83"/>
      <c r="F985" s="83"/>
      <c r="G985" s="83"/>
      <c r="H985" s="83"/>
    </row>
    <row r="986" spans="3:8">
      <c r="C986" s="83"/>
      <c r="D986" s="83"/>
      <c r="F986" s="83"/>
      <c r="G986" s="83"/>
      <c r="H986" s="83"/>
    </row>
    <row r="987" spans="3:8">
      <c r="C987" s="83"/>
      <c r="D987" s="83"/>
      <c r="F987" s="83"/>
      <c r="G987" s="83"/>
      <c r="H987" s="83"/>
    </row>
    <row r="988" spans="3:8">
      <c r="C988" s="83"/>
      <c r="D988" s="83"/>
      <c r="F988" s="83"/>
      <c r="G988" s="83"/>
      <c r="H988" s="83"/>
    </row>
    <row r="989" spans="3:8">
      <c r="C989" s="83"/>
      <c r="D989" s="83"/>
      <c r="F989" s="83"/>
      <c r="G989" s="83"/>
      <c r="H989" s="83"/>
    </row>
    <row r="990" spans="3:8">
      <c r="C990" s="83"/>
      <c r="D990" s="83"/>
      <c r="F990" s="83"/>
      <c r="G990" s="83"/>
      <c r="H990" s="83"/>
    </row>
    <row r="991" spans="3:8">
      <c r="C991" s="83"/>
      <c r="D991" s="83"/>
      <c r="F991" s="83"/>
      <c r="G991" s="83"/>
      <c r="H991" s="83"/>
    </row>
    <row r="992" spans="3:8">
      <c r="C992" s="83"/>
      <c r="D992" s="83"/>
      <c r="F992" s="83"/>
      <c r="G992" s="83"/>
      <c r="H992" s="83"/>
    </row>
    <row r="993" spans="3:8">
      <c r="C993" s="83"/>
      <c r="D993" s="83"/>
      <c r="F993" s="83"/>
      <c r="G993" s="83"/>
      <c r="H993" s="83"/>
    </row>
    <row r="994" spans="3:8">
      <c r="C994" s="83"/>
      <c r="D994" s="83"/>
      <c r="F994" s="83"/>
      <c r="G994" s="83"/>
      <c r="H994" s="83"/>
    </row>
    <row r="995" spans="3:8">
      <c r="C995" s="83"/>
      <c r="D995" s="83"/>
      <c r="F995" s="83"/>
      <c r="G995" s="83"/>
      <c r="H995" s="83"/>
    </row>
    <row r="996" spans="3:8">
      <c r="C996" s="83"/>
      <c r="D996" s="83"/>
      <c r="F996" s="83"/>
      <c r="G996" s="83"/>
      <c r="H996" s="83"/>
    </row>
    <row r="997" spans="3:8">
      <c r="C997" s="83"/>
      <c r="D997" s="83"/>
      <c r="F997" s="83"/>
      <c r="G997" s="83"/>
      <c r="H997" s="83"/>
    </row>
    <row r="998" spans="3:8">
      <c r="C998" s="83"/>
      <c r="D998" s="83"/>
      <c r="F998" s="83"/>
      <c r="G998" s="83"/>
      <c r="H998" s="83"/>
    </row>
    <row r="999" spans="3:8">
      <c r="C999" s="83"/>
      <c r="D999" s="83"/>
      <c r="F999" s="83"/>
      <c r="G999" s="83"/>
      <c r="H999" s="83"/>
    </row>
    <row r="1000" spans="3:8">
      <c r="C1000" s="83"/>
      <c r="D1000" s="83"/>
      <c r="F1000" s="83"/>
      <c r="G1000" s="83"/>
      <c r="H1000" s="83"/>
    </row>
    <row r="1001" spans="3:8">
      <c r="C1001" s="83"/>
      <c r="D1001" s="83"/>
      <c r="F1001" s="83"/>
      <c r="G1001" s="83"/>
      <c r="H1001" s="83"/>
    </row>
    <row r="1002" spans="3:8">
      <c r="C1002" s="83"/>
      <c r="D1002" s="83"/>
      <c r="F1002" s="83"/>
      <c r="G1002" s="83"/>
      <c r="H1002" s="83"/>
    </row>
    <row r="1003" spans="3:8">
      <c r="C1003" s="83"/>
      <c r="D1003" s="83"/>
      <c r="F1003" s="83"/>
      <c r="G1003" s="83"/>
      <c r="H1003" s="83"/>
    </row>
    <row r="1004" spans="3:8">
      <c r="C1004" s="83"/>
      <c r="D1004" s="83"/>
      <c r="F1004" s="83"/>
      <c r="G1004" s="83"/>
      <c r="H1004" s="83"/>
    </row>
    <row r="1005" spans="3:8">
      <c r="C1005" s="83"/>
      <c r="D1005" s="83"/>
      <c r="F1005" s="83"/>
      <c r="G1005" s="83"/>
      <c r="H1005" s="83"/>
    </row>
    <row r="1006" spans="3:8">
      <c r="C1006" s="83"/>
      <c r="D1006" s="83"/>
      <c r="F1006" s="83"/>
      <c r="G1006" s="83"/>
      <c r="H1006" s="83"/>
    </row>
    <row r="1007" spans="3:8">
      <c r="C1007" s="83"/>
      <c r="D1007" s="83"/>
      <c r="F1007" s="83"/>
      <c r="G1007" s="83"/>
      <c r="H1007" s="83"/>
    </row>
    <row r="1008" spans="3:8">
      <c r="C1008" s="83"/>
      <c r="D1008" s="83"/>
      <c r="F1008" s="83"/>
      <c r="G1008" s="83"/>
      <c r="H1008" s="83"/>
    </row>
    <row r="1009" spans="3:8">
      <c r="C1009" s="83"/>
      <c r="D1009" s="83"/>
      <c r="F1009" s="83"/>
      <c r="G1009" s="83"/>
      <c r="H1009" s="83"/>
    </row>
    <row r="1010" spans="3:8">
      <c r="C1010" s="83"/>
      <c r="D1010" s="83"/>
      <c r="F1010" s="83"/>
      <c r="G1010" s="83"/>
      <c r="H1010" s="83"/>
    </row>
    <row r="1011" spans="3:8">
      <c r="C1011" s="83"/>
      <c r="D1011" s="83"/>
      <c r="F1011" s="83"/>
      <c r="G1011" s="83"/>
      <c r="H1011" s="83"/>
    </row>
    <row r="1012" spans="3:8">
      <c r="C1012" s="83"/>
      <c r="D1012" s="83"/>
      <c r="F1012" s="83"/>
      <c r="G1012" s="83"/>
      <c r="H1012" s="83"/>
    </row>
    <row r="1013" spans="3:8">
      <c r="C1013" s="83"/>
      <c r="D1013" s="83"/>
      <c r="F1013" s="83"/>
      <c r="G1013" s="83"/>
      <c r="H1013" s="83"/>
    </row>
    <row r="1014" spans="3:8">
      <c r="C1014" s="83"/>
      <c r="D1014" s="83"/>
      <c r="F1014" s="83"/>
      <c r="G1014" s="83"/>
      <c r="H1014" s="83"/>
    </row>
    <row r="1015" spans="3:8">
      <c r="C1015" s="83"/>
      <c r="D1015" s="83"/>
      <c r="F1015" s="83"/>
      <c r="G1015" s="83"/>
      <c r="H1015" s="83"/>
    </row>
    <row r="1016" spans="3:8">
      <c r="C1016" s="83"/>
      <c r="D1016" s="83"/>
      <c r="F1016" s="83"/>
      <c r="G1016" s="83"/>
      <c r="H1016" s="83"/>
    </row>
    <row r="1017" spans="3:8">
      <c r="C1017" s="83"/>
      <c r="D1017" s="83"/>
      <c r="F1017" s="83"/>
      <c r="G1017" s="83"/>
      <c r="H1017" s="83"/>
    </row>
    <row r="1018" spans="3:8">
      <c r="C1018" s="83"/>
      <c r="D1018" s="83"/>
      <c r="F1018" s="83"/>
      <c r="G1018" s="83"/>
      <c r="H1018" s="83"/>
    </row>
    <row r="1019" spans="3:8">
      <c r="C1019" s="83"/>
      <c r="D1019" s="83"/>
      <c r="F1019" s="83"/>
      <c r="G1019" s="83"/>
      <c r="H1019" s="83"/>
    </row>
    <row r="1020" spans="3:8">
      <c r="C1020" s="83"/>
      <c r="D1020" s="83"/>
      <c r="F1020" s="83"/>
      <c r="G1020" s="83"/>
      <c r="H1020" s="83"/>
    </row>
    <row r="1021" spans="3:8">
      <c r="C1021" s="83"/>
      <c r="D1021" s="83"/>
      <c r="F1021" s="83"/>
      <c r="G1021" s="83"/>
      <c r="H1021" s="83"/>
    </row>
    <row r="1022" spans="3:8">
      <c r="C1022" s="83"/>
      <c r="D1022" s="83"/>
      <c r="F1022" s="83"/>
      <c r="G1022" s="83"/>
      <c r="H1022" s="83"/>
    </row>
    <row r="1023" spans="3:8">
      <c r="C1023" s="83"/>
      <c r="D1023" s="83"/>
      <c r="F1023" s="83"/>
      <c r="G1023" s="83"/>
      <c r="H1023" s="83"/>
    </row>
    <row r="1024" spans="3:8">
      <c r="C1024" s="83"/>
      <c r="D1024" s="83"/>
      <c r="F1024" s="83"/>
      <c r="G1024" s="83"/>
      <c r="H1024" s="83"/>
    </row>
    <row r="1025" spans="3:8">
      <c r="C1025" s="83"/>
      <c r="D1025" s="83"/>
      <c r="F1025" s="83"/>
      <c r="G1025" s="83"/>
      <c r="H1025" s="83"/>
    </row>
    <row r="1026" spans="3:8">
      <c r="C1026" s="83"/>
      <c r="D1026" s="83"/>
      <c r="F1026" s="83"/>
      <c r="G1026" s="83"/>
      <c r="H1026" s="83"/>
    </row>
    <row r="1027" spans="3:8">
      <c r="C1027" s="83"/>
      <c r="D1027" s="83"/>
      <c r="F1027" s="83"/>
      <c r="G1027" s="83"/>
      <c r="H1027" s="83"/>
    </row>
    <row r="1028" spans="3:8">
      <c r="C1028" s="83"/>
      <c r="D1028" s="83"/>
      <c r="F1028" s="83"/>
      <c r="G1028" s="83"/>
      <c r="H1028" s="83"/>
    </row>
    <row r="1029" spans="3:8">
      <c r="C1029" s="83"/>
      <c r="D1029" s="83"/>
      <c r="F1029" s="83"/>
      <c r="G1029" s="83"/>
      <c r="H1029" s="83"/>
    </row>
    <row r="1030" spans="3:8">
      <c r="C1030" s="83"/>
      <c r="D1030" s="83"/>
      <c r="F1030" s="83"/>
      <c r="G1030" s="83"/>
      <c r="H1030" s="83"/>
    </row>
    <row r="1031" spans="3:8">
      <c r="C1031" s="83"/>
      <c r="D1031" s="83"/>
      <c r="F1031" s="83"/>
      <c r="G1031" s="83"/>
      <c r="H1031" s="83"/>
    </row>
    <row r="1032" spans="3:8">
      <c r="C1032" s="83"/>
      <c r="D1032" s="83"/>
      <c r="F1032" s="83"/>
      <c r="G1032" s="83"/>
      <c r="H1032" s="83"/>
    </row>
    <row r="1033" spans="3:8">
      <c r="C1033" s="83"/>
      <c r="D1033" s="83"/>
      <c r="F1033" s="83"/>
      <c r="G1033" s="83"/>
      <c r="H1033" s="83"/>
    </row>
    <row r="1034" spans="3:8">
      <c r="C1034" s="83"/>
      <c r="D1034" s="83"/>
      <c r="F1034" s="83"/>
      <c r="G1034" s="83"/>
      <c r="H1034" s="83"/>
    </row>
    <row r="1035" spans="3:8">
      <c r="C1035" s="83"/>
      <c r="D1035" s="83"/>
      <c r="F1035" s="83"/>
      <c r="G1035" s="83"/>
      <c r="H1035" s="83"/>
    </row>
    <row r="1036" spans="3:8">
      <c r="C1036" s="83"/>
      <c r="D1036" s="83"/>
      <c r="F1036" s="83"/>
      <c r="G1036" s="83"/>
      <c r="H1036" s="83"/>
    </row>
    <row r="1037" spans="3:8">
      <c r="C1037" s="83"/>
      <c r="D1037" s="83"/>
      <c r="F1037" s="83"/>
      <c r="G1037" s="83"/>
      <c r="H1037" s="83"/>
    </row>
    <row r="1038" spans="3:8">
      <c r="C1038" s="83"/>
      <c r="D1038" s="83"/>
      <c r="F1038" s="83"/>
      <c r="G1038" s="83"/>
      <c r="H1038" s="83"/>
    </row>
    <row r="1039" spans="3:8">
      <c r="C1039" s="83"/>
      <c r="D1039" s="83"/>
      <c r="F1039" s="83"/>
      <c r="G1039" s="83"/>
      <c r="H1039" s="83"/>
    </row>
    <row r="1040" spans="3:8">
      <c r="C1040" s="83"/>
      <c r="D1040" s="83"/>
      <c r="F1040" s="83"/>
      <c r="G1040" s="83"/>
      <c r="H1040" s="83"/>
    </row>
    <row r="1041" spans="3:8">
      <c r="C1041" s="83"/>
      <c r="D1041" s="83"/>
      <c r="F1041" s="83"/>
      <c r="G1041" s="83"/>
      <c r="H1041" s="83"/>
    </row>
    <row r="1042" spans="3:8">
      <c r="C1042" s="83"/>
      <c r="D1042" s="83"/>
      <c r="F1042" s="83"/>
      <c r="G1042" s="83"/>
      <c r="H1042" s="83"/>
    </row>
    <row r="1043" spans="3:8">
      <c r="C1043" s="83"/>
      <c r="D1043" s="83"/>
      <c r="F1043" s="83"/>
      <c r="G1043" s="83"/>
      <c r="H1043" s="83"/>
    </row>
    <row r="1044" spans="3:8">
      <c r="C1044" s="83"/>
      <c r="D1044" s="83"/>
      <c r="F1044" s="83"/>
      <c r="G1044" s="83"/>
      <c r="H1044" s="83"/>
    </row>
    <row r="1045" spans="3:8">
      <c r="C1045" s="83"/>
      <c r="D1045" s="83"/>
      <c r="F1045" s="83"/>
      <c r="G1045" s="83"/>
      <c r="H1045" s="83"/>
    </row>
    <row r="1046" spans="3:8">
      <c r="C1046" s="83"/>
      <c r="D1046" s="83"/>
      <c r="F1046" s="83"/>
      <c r="G1046" s="83"/>
      <c r="H1046" s="83"/>
    </row>
    <row r="1047" spans="3:8">
      <c r="C1047" s="83"/>
      <c r="D1047" s="83"/>
      <c r="F1047" s="83"/>
      <c r="G1047" s="83"/>
      <c r="H1047" s="83"/>
    </row>
    <row r="1048" spans="3:8">
      <c r="C1048" s="83"/>
      <c r="D1048" s="83"/>
      <c r="F1048" s="83"/>
      <c r="G1048" s="83"/>
      <c r="H1048" s="83"/>
    </row>
    <row r="1049" spans="3:8">
      <c r="C1049" s="83"/>
      <c r="D1049" s="83"/>
      <c r="F1049" s="83"/>
      <c r="G1049" s="83"/>
      <c r="H1049" s="83"/>
    </row>
    <row r="1050" spans="3:8">
      <c r="C1050" s="83"/>
      <c r="D1050" s="83"/>
      <c r="F1050" s="83"/>
      <c r="G1050" s="83"/>
      <c r="H1050" s="83"/>
    </row>
    <row r="1051" spans="3:8">
      <c r="C1051" s="83"/>
      <c r="D1051" s="83"/>
      <c r="F1051" s="83"/>
      <c r="G1051" s="83"/>
      <c r="H1051" s="83"/>
    </row>
    <row r="1052" spans="3:8">
      <c r="C1052" s="83"/>
      <c r="D1052" s="83"/>
      <c r="F1052" s="83"/>
      <c r="G1052" s="83"/>
      <c r="H1052" s="83"/>
    </row>
    <row r="1053" spans="3:8">
      <c r="C1053" s="83"/>
      <c r="D1053" s="83"/>
      <c r="F1053" s="83"/>
      <c r="G1053" s="83"/>
      <c r="H1053" s="83"/>
    </row>
    <row r="1054" spans="3:8">
      <c r="C1054" s="83"/>
      <c r="D1054" s="83"/>
      <c r="F1054" s="83"/>
      <c r="G1054" s="83"/>
      <c r="H1054" s="83"/>
    </row>
    <row r="1055" spans="3:8">
      <c r="C1055" s="83"/>
      <c r="D1055" s="83"/>
      <c r="F1055" s="83"/>
      <c r="G1055" s="83"/>
      <c r="H1055" s="83"/>
    </row>
    <row r="1056" spans="3:8">
      <c r="C1056" s="83"/>
      <c r="D1056" s="83"/>
      <c r="F1056" s="83"/>
      <c r="G1056" s="83"/>
      <c r="H1056" s="83"/>
    </row>
    <row r="1057" spans="3:8">
      <c r="C1057" s="83"/>
      <c r="D1057" s="83"/>
      <c r="F1057" s="83"/>
      <c r="G1057" s="83"/>
      <c r="H1057" s="83"/>
    </row>
    <row r="1058" spans="3:8">
      <c r="C1058" s="83"/>
      <c r="D1058" s="83"/>
      <c r="F1058" s="83"/>
      <c r="G1058" s="83"/>
      <c r="H1058" s="83"/>
    </row>
    <row r="1059" spans="3:8">
      <c r="C1059" s="83"/>
      <c r="D1059" s="83"/>
      <c r="F1059" s="83"/>
      <c r="G1059" s="83"/>
      <c r="H1059" s="83"/>
    </row>
    <row r="1060" spans="3:8">
      <c r="C1060" s="83"/>
      <c r="D1060" s="83"/>
      <c r="F1060" s="83"/>
      <c r="G1060" s="83"/>
      <c r="H1060" s="83"/>
    </row>
    <row r="1061" spans="3:8">
      <c r="C1061" s="83"/>
      <c r="D1061" s="83"/>
      <c r="F1061" s="83"/>
      <c r="G1061" s="83"/>
      <c r="H1061" s="83"/>
    </row>
    <row r="1062" spans="3:8">
      <c r="C1062" s="83"/>
      <c r="D1062" s="83"/>
      <c r="F1062" s="83"/>
      <c r="G1062" s="83"/>
      <c r="H1062" s="83"/>
    </row>
    <row r="1063" spans="3:8">
      <c r="C1063" s="83"/>
      <c r="D1063" s="83"/>
      <c r="F1063" s="83"/>
      <c r="G1063" s="83"/>
      <c r="H1063" s="83"/>
    </row>
    <row r="1064" spans="3:8">
      <c r="C1064" s="83"/>
      <c r="D1064" s="83"/>
      <c r="F1064" s="83"/>
      <c r="G1064" s="83"/>
      <c r="H1064" s="83"/>
    </row>
    <row r="1065" spans="3:8">
      <c r="C1065" s="83"/>
      <c r="D1065" s="83"/>
      <c r="F1065" s="83"/>
      <c r="G1065" s="83"/>
      <c r="H1065" s="83"/>
    </row>
    <row r="1066" spans="3:8">
      <c r="C1066" s="83"/>
      <c r="D1066" s="83"/>
      <c r="F1066" s="83"/>
      <c r="G1066" s="83"/>
      <c r="H1066" s="83"/>
    </row>
    <row r="1067" spans="3:8">
      <c r="C1067" s="83"/>
      <c r="D1067" s="83"/>
      <c r="F1067" s="83"/>
      <c r="G1067" s="83"/>
      <c r="H1067" s="83"/>
    </row>
    <row r="1068" spans="3:8">
      <c r="C1068" s="83"/>
      <c r="D1068" s="83"/>
      <c r="F1068" s="83"/>
      <c r="G1068" s="83"/>
      <c r="H1068" s="83"/>
    </row>
    <row r="1069" spans="3:8">
      <c r="C1069" s="83"/>
      <c r="D1069" s="83"/>
      <c r="F1069" s="83"/>
      <c r="G1069" s="83"/>
      <c r="H1069" s="83"/>
    </row>
    <row r="1070" spans="3:8">
      <c r="C1070" s="83"/>
      <c r="D1070" s="83"/>
      <c r="F1070" s="83"/>
      <c r="G1070" s="83"/>
      <c r="H1070" s="83"/>
    </row>
    <row r="1071" spans="3:8">
      <c r="C1071" s="83"/>
      <c r="D1071" s="83"/>
      <c r="F1071" s="83"/>
      <c r="G1071" s="83"/>
      <c r="H1071" s="83"/>
    </row>
    <row r="1072" spans="3:8">
      <c r="C1072" s="83"/>
      <c r="D1072" s="83"/>
      <c r="F1072" s="83"/>
      <c r="G1072" s="83"/>
      <c r="H1072" s="83"/>
    </row>
    <row r="1073" spans="3:8">
      <c r="C1073" s="83"/>
      <c r="D1073" s="83"/>
      <c r="F1073" s="83"/>
      <c r="G1073" s="83"/>
      <c r="H1073" s="83"/>
    </row>
    <row r="1074" spans="3:8">
      <c r="C1074" s="83"/>
      <c r="D1074" s="83"/>
      <c r="F1074" s="83"/>
      <c r="G1074" s="83"/>
      <c r="H1074" s="83"/>
    </row>
    <row r="1075" spans="3:8">
      <c r="C1075" s="83"/>
      <c r="D1075" s="83"/>
      <c r="F1075" s="83"/>
      <c r="G1075" s="83"/>
      <c r="H1075" s="83"/>
    </row>
    <row r="1076" spans="3:8">
      <c r="C1076" s="83"/>
      <c r="D1076" s="83"/>
      <c r="F1076" s="83"/>
      <c r="G1076" s="83"/>
      <c r="H1076" s="83"/>
    </row>
    <row r="1077" spans="3:8">
      <c r="C1077" s="83"/>
      <c r="D1077" s="83"/>
      <c r="F1077" s="83"/>
      <c r="G1077" s="83"/>
      <c r="H1077" s="83"/>
    </row>
    <row r="1078" spans="3:8">
      <c r="C1078" s="83"/>
      <c r="D1078" s="83"/>
      <c r="F1078" s="83"/>
      <c r="G1078" s="83"/>
      <c r="H1078" s="83"/>
    </row>
    <row r="1079" spans="3:8">
      <c r="C1079" s="83"/>
      <c r="D1079" s="83"/>
      <c r="F1079" s="83"/>
      <c r="G1079" s="83"/>
      <c r="H1079" s="83"/>
    </row>
    <row r="1080" spans="3:8">
      <c r="C1080" s="83"/>
      <c r="D1080" s="83"/>
      <c r="F1080" s="83"/>
      <c r="G1080" s="83"/>
      <c r="H1080" s="83"/>
    </row>
    <row r="1081" spans="3:8">
      <c r="C1081" s="83"/>
      <c r="D1081" s="83"/>
      <c r="F1081" s="83"/>
      <c r="G1081" s="83"/>
      <c r="H1081" s="83"/>
    </row>
    <row r="1082" spans="3:8">
      <c r="C1082" s="83"/>
      <c r="D1082" s="83"/>
      <c r="F1082" s="83"/>
      <c r="G1082" s="83"/>
      <c r="H1082" s="83"/>
    </row>
    <row r="1083" spans="3:8">
      <c r="C1083" s="83"/>
      <c r="D1083" s="83"/>
      <c r="F1083" s="83"/>
      <c r="G1083" s="83"/>
      <c r="H1083" s="83"/>
    </row>
    <row r="1084" spans="3:8">
      <c r="C1084" s="83"/>
      <c r="D1084" s="83"/>
      <c r="F1084" s="83"/>
      <c r="G1084" s="83"/>
      <c r="H1084" s="83"/>
    </row>
    <row r="1085" spans="3:8">
      <c r="C1085" s="83"/>
      <c r="D1085" s="83"/>
      <c r="F1085" s="83"/>
      <c r="G1085" s="83"/>
      <c r="H1085" s="83"/>
    </row>
    <row r="1086" spans="3:8">
      <c r="C1086" s="83"/>
      <c r="D1086" s="83"/>
      <c r="F1086" s="83"/>
      <c r="G1086" s="83"/>
      <c r="H1086" s="83"/>
    </row>
    <row r="1087" spans="3:8">
      <c r="C1087" s="83"/>
      <c r="D1087" s="83"/>
      <c r="F1087" s="83"/>
      <c r="G1087" s="83"/>
      <c r="H1087" s="83"/>
    </row>
    <row r="1088" spans="3:8">
      <c r="C1088" s="83"/>
      <c r="D1088" s="83"/>
      <c r="F1088" s="83"/>
      <c r="G1088" s="83"/>
      <c r="H1088" s="83"/>
    </row>
    <row r="1089" spans="3:8">
      <c r="C1089" s="83"/>
      <c r="D1089" s="83"/>
      <c r="F1089" s="83"/>
      <c r="G1089" s="83"/>
      <c r="H1089" s="83"/>
    </row>
    <row r="1090" spans="3:8">
      <c r="C1090" s="83"/>
      <c r="D1090" s="83"/>
      <c r="F1090" s="83"/>
      <c r="G1090" s="83"/>
      <c r="H1090" s="83"/>
    </row>
    <row r="1091" spans="3:8">
      <c r="C1091" s="83"/>
      <c r="D1091" s="83"/>
      <c r="F1091" s="83"/>
      <c r="G1091" s="83"/>
      <c r="H1091" s="83"/>
    </row>
    <row r="1092" spans="3:8">
      <c r="C1092" s="83"/>
      <c r="D1092" s="83"/>
      <c r="F1092" s="83"/>
      <c r="G1092" s="83"/>
      <c r="H1092" s="83"/>
    </row>
    <row r="1093" spans="3:8">
      <c r="C1093" s="83"/>
      <c r="D1093" s="83"/>
      <c r="F1093" s="83"/>
      <c r="G1093" s="83"/>
      <c r="H1093" s="83"/>
    </row>
    <row r="1094" spans="3:8">
      <c r="C1094" s="83"/>
      <c r="D1094" s="83"/>
      <c r="F1094" s="83"/>
      <c r="G1094" s="83"/>
      <c r="H1094" s="83"/>
    </row>
    <row r="1095" spans="3:8">
      <c r="C1095" s="83"/>
      <c r="D1095" s="83"/>
      <c r="F1095" s="83"/>
      <c r="G1095" s="83"/>
      <c r="H1095" s="83"/>
    </row>
    <row r="1096" spans="3:8">
      <c r="C1096" s="83"/>
      <c r="D1096" s="83"/>
      <c r="F1096" s="83"/>
      <c r="G1096" s="83"/>
      <c r="H1096" s="83"/>
    </row>
    <row r="1097" spans="3:8">
      <c r="C1097" s="83"/>
      <c r="D1097" s="83"/>
      <c r="F1097" s="83"/>
      <c r="G1097" s="83"/>
      <c r="H1097" s="83"/>
    </row>
    <row r="1098" spans="3:8">
      <c r="C1098" s="83"/>
      <c r="D1098" s="83"/>
      <c r="F1098" s="83"/>
      <c r="G1098" s="83"/>
      <c r="H1098" s="83"/>
    </row>
    <row r="1099" spans="3:8">
      <c r="C1099" s="83"/>
      <c r="D1099" s="83"/>
      <c r="F1099" s="83"/>
      <c r="G1099" s="83"/>
      <c r="H1099" s="83"/>
    </row>
    <row r="1100" spans="3:8">
      <c r="C1100" s="83"/>
      <c r="D1100" s="83"/>
      <c r="F1100" s="83"/>
      <c r="G1100" s="83"/>
      <c r="H1100" s="83"/>
    </row>
    <row r="1101" spans="3:8">
      <c r="C1101" s="83"/>
      <c r="D1101" s="83"/>
      <c r="F1101" s="83"/>
      <c r="G1101" s="83"/>
      <c r="H1101" s="83"/>
    </row>
    <row r="1102" spans="3:8">
      <c r="C1102" s="83"/>
      <c r="D1102" s="83"/>
      <c r="F1102" s="83"/>
      <c r="G1102" s="83"/>
      <c r="H1102" s="83"/>
    </row>
    <row r="1103" spans="3:8">
      <c r="C1103" s="83"/>
      <c r="D1103" s="83"/>
      <c r="F1103" s="83"/>
      <c r="G1103" s="83"/>
      <c r="H1103" s="83"/>
    </row>
    <row r="1104" spans="3:8">
      <c r="C1104" s="83"/>
      <c r="D1104" s="83"/>
      <c r="F1104" s="83"/>
      <c r="G1104" s="83"/>
      <c r="H1104" s="83"/>
    </row>
    <row r="1105" spans="3:8">
      <c r="C1105" s="83"/>
      <c r="D1105" s="83"/>
      <c r="F1105" s="83"/>
      <c r="G1105" s="83"/>
      <c r="H1105" s="83"/>
    </row>
    <row r="1106" spans="3:8">
      <c r="C1106" s="83"/>
      <c r="D1106" s="83"/>
      <c r="F1106" s="83"/>
      <c r="G1106" s="83"/>
      <c r="H1106" s="83"/>
    </row>
    <row r="1107" spans="3:8">
      <c r="C1107" s="83"/>
      <c r="D1107" s="83"/>
      <c r="F1107" s="83"/>
      <c r="G1107" s="83"/>
      <c r="H1107" s="83"/>
    </row>
    <row r="1108" spans="3:8">
      <c r="C1108" s="83"/>
      <c r="D1108" s="83"/>
      <c r="F1108" s="83"/>
      <c r="G1108" s="83"/>
      <c r="H1108" s="83"/>
    </row>
    <row r="1109" spans="3:8">
      <c r="C1109" s="83"/>
      <c r="D1109" s="83"/>
      <c r="F1109" s="83"/>
      <c r="G1109" s="83"/>
      <c r="H1109" s="83"/>
    </row>
    <row r="1110" spans="3:8">
      <c r="C1110" s="83"/>
      <c r="D1110" s="83"/>
      <c r="F1110" s="83"/>
      <c r="G1110" s="83"/>
      <c r="H1110" s="83"/>
    </row>
    <row r="1111" spans="3:8">
      <c r="C1111" s="83"/>
      <c r="D1111" s="83"/>
      <c r="F1111" s="83"/>
      <c r="G1111" s="83"/>
      <c r="H1111" s="83"/>
    </row>
    <row r="1112" spans="3:8">
      <c r="C1112" s="83"/>
      <c r="D1112" s="83"/>
      <c r="F1112" s="83"/>
      <c r="G1112" s="83"/>
      <c r="H1112" s="83"/>
    </row>
    <row r="1113" spans="3:8">
      <c r="C1113" s="83"/>
      <c r="D1113" s="83"/>
      <c r="F1113" s="83"/>
      <c r="G1113" s="83"/>
      <c r="H1113" s="83"/>
    </row>
    <row r="1114" spans="3:8">
      <c r="C1114" s="83"/>
      <c r="D1114" s="83"/>
      <c r="F1114" s="83"/>
      <c r="G1114" s="83"/>
      <c r="H1114" s="83"/>
    </row>
    <row r="1115" spans="3:8">
      <c r="C1115" s="83"/>
      <c r="D1115" s="83"/>
      <c r="F1115" s="83"/>
      <c r="G1115" s="83"/>
      <c r="H1115" s="83"/>
    </row>
    <row r="1116" spans="3:8">
      <c r="C1116" s="83"/>
      <c r="D1116" s="83"/>
      <c r="F1116" s="83"/>
      <c r="G1116" s="83"/>
      <c r="H1116" s="83"/>
    </row>
    <row r="1117" spans="3:8">
      <c r="C1117" s="83"/>
      <c r="D1117" s="83"/>
      <c r="F1117" s="83"/>
      <c r="G1117" s="83"/>
      <c r="H1117" s="83"/>
    </row>
    <row r="1118" spans="3:8">
      <c r="C1118" s="83"/>
      <c r="D1118" s="83"/>
      <c r="F1118" s="83"/>
      <c r="G1118" s="83"/>
      <c r="H1118" s="83"/>
    </row>
    <row r="1119" spans="3:8">
      <c r="C1119" s="83"/>
      <c r="D1119" s="83"/>
      <c r="F1119" s="83"/>
      <c r="G1119" s="83"/>
      <c r="H1119" s="83"/>
    </row>
    <row r="1120" spans="3:8">
      <c r="C1120" s="83"/>
      <c r="D1120" s="83"/>
      <c r="F1120" s="83"/>
      <c r="G1120" s="83"/>
      <c r="H1120" s="83"/>
    </row>
    <row r="1121" spans="3:8">
      <c r="C1121" s="83"/>
      <c r="D1121" s="83"/>
      <c r="F1121" s="83"/>
      <c r="G1121" s="83"/>
      <c r="H1121" s="83"/>
    </row>
    <row r="1122" spans="3:8">
      <c r="C1122" s="83"/>
      <c r="D1122" s="83"/>
      <c r="F1122" s="83"/>
      <c r="G1122" s="83"/>
      <c r="H1122" s="83"/>
    </row>
    <row r="1123" spans="3:8">
      <c r="C1123" s="83"/>
      <c r="D1123" s="83"/>
      <c r="F1123" s="83"/>
      <c r="G1123" s="83"/>
      <c r="H1123" s="83"/>
    </row>
    <row r="1124" spans="3:8">
      <c r="C1124" s="83"/>
      <c r="D1124" s="83"/>
      <c r="F1124" s="83"/>
      <c r="G1124" s="83"/>
      <c r="H1124" s="83"/>
    </row>
    <row r="1125" spans="3:8">
      <c r="C1125" s="83"/>
      <c r="D1125" s="83"/>
      <c r="F1125" s="83"/>
      <c r="G1125" s="83"/>
      <c r="H1125" s="83"/>
    </row>
    <row r="1126" spans="3:8">
      <c r="C1126" s="83"/>
      <c r="D1126" s="83"/>
      <c r="F1126" s="83"/>
      <c r="G1126" s="83"/>
      <c r="H1126" s="83"/>
    </row>
    <row r="1127" spans="3:8">
      <c r="C1127" s="83"/>
      <c r="D1127" s="83"/>
      <c r="F1127" s="83"/>
      <c r="G1127" s="83"/>
      <c r="H1127" s="83"/>
    </row>
    <row r="1128" spans="3:8">
      <c r="C1128" s="83"/>
      <c r="D1128" s="83"/>
      <c r="F1128" s="83"/>
      <c r="G1128" s="83"/>
      <c r="H1128" s="83"/>
    </row>
    <row r="1129" spans="3:8">
      <c r="C1129" s="83"/>
      <c r="D1129" s="83"/>
      <c r="F1129" s="83"/>
      <c r="G1129" s="83"/>
      <c r="H1129" s="83"/>
    </row>
    <row r="1130" spans="3:8">
      <c r="C1130" s="83"/>
      <c r="D1130" s="83"/>
      <c r="F1130" s="83"/>
      <c r="G1130" s="83"/>
      <c r="H1130" s="83"/>
    </row>
    <row r="1131" spans="3:8">
      <c r="C1131" s="83"/>
      <c r="D1131" s="83"/>
      <c r="F1131" s="83"/>
      <c r="G1131" s="83"/>
      <c r="H1131" s="83"/>
    </row>
    <row r="1132" spans="3:8">
      <c r="C1132" s="83"/>
      <c r="D1132" s="83"/>
      <c r="F1132" s="83"/>
      <c r="G1132" s="83"/>
      <c r="H1132" s="83"/>
    </row>
    <row r="1133" spans="3:8">
      <c r="C1133" s="83"/>
      <c r="D1133" s="83"/>
      <c r="F1133" s="83"/>
      <c r="G1133" s="83"/>
      <c r="H1133" s="83"/>
    </row>
    <row r="1134" spans="3:8">
      <c r="C1134" s="83"/>
      <c r="D1134" s="83"/>
      <c r="F1134" s="83"/>
      <c r="G1134" s="83"/>
      <c r="H1134" s="83"/>
    </row>
    <row r="1135" spans="3:8">
      <c r="C1135" s="83"/>
      <c r="D1135" s="83"/>
      <c r="F1135" s="83"/>
      <c r="G1135" s="83"/>
      <c r="H1135" s="83"/>
    </row>
    <row r="1136" spans="3:8">
      <c r="C1136" s="83"/>
      <c r="D1136" s="83"/>
      <c r="F1136" s="83"/>
      <c r="G1136" s="83"/>
      <c r="H1136" s="83"/>
    </row>
    <row r="1137" spans="3:8">
      <c r="C1137" s="83"/>
      <c r="D1137" s="83"/>
      <c r="F1137" s="83"/>
      <c r="G1137" s="83"/>
      <c r="H1137" s="83"/>
    </row>
    <row r="1138" spans="3:8">
      <c r="C1138" s="83"/>
      <c r="D1138" s="83"/>
      <c r="F1138" s="83"/>
      <c r="G1138" s="83"/>
      <c r="H1138" s="83"/>
    </row>
    <row r="1139" spans="3:8">
      <c r="C1139" s="83"/>
      <c r="D1139" s="83"/>
      <c r="F1139" s="83"/>
      <c r="G1139" s="83"/>
      <c r="H1139" s="83"/>
    </row>
    <row r="1140" spans="3:8">
      <c r="C1140" s="83"/>
      <c r="D1140" s="83"/>
      <c r="F1140" s="83"/>
      <c r="G1140" s="83"/>
      <c r="H1140" s="83"/>
    </row>
    <row r="1141" spans="3:8">
      <c r="C1141" s="83"/>
      <c r="D1141" s="83"/>
      <c r="F1141" s="83"/>
      <c r="G1141" s="83"/>
      <c r="H1141" s="83"/>
    </row>
    <row r="1142" spans="3:8">
      <c r="C1142" s="83"/>
      <c r="D1142" s="83"/>
      <c r="F1142" s="83"/>
      <c r="G1142" s="83"/>
      <c r="H1142" s="83"/>
    </row>
    <row r="1143" spans="3:8">
      <c r="C1143" s="83"/>
      <c r="D1143" s="83"/>
      <c r="F1143" s="83"/>
      <c r="G1143" s="83"/>
      <c r="H1143" s="83"/>
    </row>
    <row r="1144" spans="3:8">
      <c r="C1144" s="83"/>
      <c r="D1144" s="83"/>
      <c r="F1144" s="83"/>
      <c r="G1144" s="83"/>
      <c r="H1144" s="83"/>
    </row>
    <row r="1145" spans="3:8">
      <c r="C1145" s="83"/>
      <c r="D1145" s="83"/>
      <c r="F1145" s="83"/>
      <c r="G1145" s="83"/>
      <c r="H1145" s="83"/>
    </row>
    <row r="1146" spans="3:8">
      <c r="C1146" s="83"/>
      <c r="D1146" s="83"/>
      <c r="F1146" s="83"/>
      <c r="G1146" s="83"/>
      <c r="H1146" s="83"/>
    </row>
    <row r="1147" spans="3:8">
      <c r="C1147" s="83"/>
      <c r="D1147" s="83"/>
      <c r="F1147" s="83"/>
      <c r="G1147" s="83"/>
      <c r="H1147" s="83"/>
    </row>
    <row r="1148" spans="3:8">
      <c r="C1148" s="83"/>
      <c r="D1148" s="83"/>
      <c r="F1148" s="83"/>
      <c r="G1148" s="83"/>
      <c r="H1148" s="83"/>
    </row>
    <row r="1149" spans="3:8">
      <c r="C1149" s="83"/>
      <c r="D1149" s="83"/>
      <c r="F1149" s="83"/>
      <c r="G1149" s="83"/>
      <c r="H1149" s="83"/>
    </row>
    <row r="1150" spans="3:8">
      <c r="C1150" s="83"/>
      <c r="D1150" s="83"/>
      <c r="F1150" s="83"/>
      <c r="G1150" s="83"/>
      <c r="H1150" s="83"/>
    </row>
    <row r="1151" spans="3:8">
      <c r="C1151" s="83"/>
      <c r="D1151" s="83"/>
      <c r="F1151" s="83"/>
      <c r="G1151" s="83"/>
      <c r="H1151" s="83"/>
    </row>
    <row r="1152" spans="3:8">
      <c r="C1152" s="83"/>
      <c r="D1152" s="83"/>
      <c r="F1152" s="83"/>
      <c r="G1152" s="83"/>
      <c r="H1152" s="83"/>
    </row>
    <row r="1153" spans="3:8">
      <c r="C1153" s="83"/>
      <c r="D1153" s="83"/>
      <c r="F1153" s="83"/>
      <c r="G1153" s="83"/>
      <c r="H1153" s="83"/>
    </row>
    <row r="1154" spans="3:8">
      <c r="C1154" s="83"/>
      <c r="D1154" s="83"/>
      <c r="F1154" s="83"/>
      <c r="G1154" s="83"/>
      <c r="H1154" s="83"/>
    </row>
    <row r="1155" spans="3:8">
      <c r="C1155" s="83"/>
      <c r="D1155" s="83"/>
      <c r="F1155" s="83"/>
      <c r="G1155" s="83"/>
      <c r="H1155" s="83"/>
    </row>
    <row r="1156" spans="3:8">
      <c r="C1156" s="83"/>
      <c r="D1156" s="83"/>
      <c r="F1156" s="83"/>
      <c r="G1156" s="83"/>
      <c r="H1156" s="83"/>
    </row>
    <row r="1157" spans="3:8">
      <c r="C1157" s="83"/>
      <c r="D1157" s="83"/>
      <c r="F1157" s="83"/>
      <c r="G1157" s="83"/>
      <c r="H1157" s="83"/>
    </row>
    <row r="1158" spans="3:8">
      <c r="C1158" s="83"/>
      <c r="D1158" s="83"/>
      <c r="F1158" s="83"/>
      <c r="G1158" s="83"/>
      <c r="H1158" s="83"/>
    </row>
    <row r="1159" spans="3:8">
      <c r="C1159" s="83"/>
      <c r="D1159" s="83"/>
      <c r="F1159" s="83"/>
      <c r="G1159" s="83"/>
      <c r="H1159" s="83"/>
    </row>
    <row r="1160" spans="3:8">
      <c r="C1160" s="83"/>
      <c r="D1160" s="83"/>
      <c r="F1160" s="83"/>
      <c r="G1160" s="83"/>
      <c r="H1160" s="83"/>
    </row>
    <row r="1161" spans="3:8">
      <c r="C1161" s="83"/>
      <c r="D1161" s="83"/>
      <c r="F1161" s="83"/>
      <c r="G1161" s="83"/>
      <c r="H1161" s="83"/>
    </row>
    <row r="1162" spans="3:8">
      <c r="C1162" s="83"/>
      <c r="D1162" s="83"/>
      <c r="F1162" s="83"/>
      <c r="G1162" s="83"/>
      <c r="H1162" s="83"/>
    </row>
    <row r="1163" spans="3:8">
      <c r="C1163" s="83"/>
      <c r="D1163" s="83"/>
      <c r="F1163" s="83"/>
      <c r="G1163" s="83"/>
      <c r="H1163" s="83"/>
    </row>
    <row r="1164" spans="3:8">
      <c r="C1164" s="83"/>
      <c r="D1164" s="83"/>
      <c r="F1164" s="83"/>
      <c r="G1164" s="83"/>
      <c r="H1164" s="83"/>
    </row>
    <row r="1165" spans="3:8">
      <c r="C1165" s="83"/>
      <c r="D1165" s="83"/>
      <c r="F1165" s="83"/>
      <c r="G1165" s="83"/>
      <c r="H1165" s="83"/>
    </row>
    <row r="1166" spans="3:8">
      <c r="C1166" s="83"/>
      <c r="D1166" s="83"/>
      <c r="F1166" s="83"/>
      <c r="G1166" s="83"/>
      <c r="H1166" s="83"/>
    </row>
    <row r="1167" spans="3:8">
      <c r="C1167" s="83"/>
      <c r="D1167" s="83"/>
      <c r="F1167" s="83"/>
      <c r="G1167" s="83"/>
      <c r="H1167" s="83"/>
    </row>
    <row r="1168" spans="3:8">
      <c r="C1168" s="83"/>
      <c r="D1168" s="83"/>
      <c r="F1168" s="83"/>
      <c r="G1168" s="83"/>
      <c r="H1168" s="83"/>
    </row>
    <row r="1169" spans="3:8">
      <c r="C1169" s="83"/>
      <c r="D1169" s="83"/>
      <c r="F1169" s="83"/>
      <c r="G1169" s="83"/>
      <c r="H1169" s="83"/>
    </row>
    <row r="1170" spans="3:8">
      <c r="C1170" s="83"/>
      <c r="D1170" s="83"/>
      <c r="F1170" s="83"/>
      <c r="G1170" s="83"/>
      <c r="H1170" s="83"/>
    </row>
    <row r="1171" spans="3:8">
      <c r="C1171" s="83"/>
      <c r="D1171" s="83"/>
      <c r="F1171" s="83"/>
      <c r="G1171" s="83"/>
      <c r="H1171" s="83"/>
    </row>
    <row r="1172" spans="3:8">
      <c r="C1172" s="83"/>
      <c r="D1172" s="83"/>
      <c r="F1172" s="83"/>
      <c r="G1172" s="83"/>
      <c r="H1172" s="83"/>
    </row>
    <row r="1173" spans="3:8">
      <c r="C1173" s="83"/>
      <c r="D1173" s="83"/>
      <c r="F1173" s="83"/>
      <c r="G1173" s="83"/>
      <c r="H1173" s="83"/>
    </row>
    <row r="1174" spans="3:8">
      <c r="C1174" s="83"/>
      <c r="D1174" s="83"/>
      <c r="F1174" s="83"/>
      <c r="G1174" s="83"/>
      <c r="H1174" s="83"/>
    </row>
    <row r="1175" spans="3:8">
      <c r="C1175" s="83"/>
      <c r="D1175" s="83"/>
      <c r="F1175" s="83"/>
      <c r="G1175" s="83"/>
      <c r="H1175" s="83"/>
    </row>
    <row r="1176" spans="3:8">
      <c r="C1176" s="83"/>
      <c r="D1176" s="83"/>
      <c r="F1176" s="83"/>
      <c r="G1176" s="83"/>
      <c r="H1176" s="83"/>
    </row>
    <row r="1177" spans="3:8">
      <c r="C1177" s="83"/>
      <c r="D1177" s="83"/>
      <c r="F1177" s="83"/>
      <c r="G1177" s="83"/>
      <c r="H1177" s="83"/>
    </row>
    <row r="1178" spans="3:8">
      <c r="C1178" s="83"/>
      <c r="D1178" s="83"/>
      <c r="F1178" s="83"/>
      <c r="G1178" s="83"/>
      <c r="H1178" s="83"/>
    </row>
    <row r="1179" spans="3:8">
      <c r="C1179" s="83"/>
      <c r="D1179" s="83"/>
      <c r="F1179" s="83"/>
      <c r="G1179" s="83"/>
      <c r="H1179" s="83"/>
    </row>
    <row r="1180" spans="3:8">
      <c r="C1180" s="83"/>
      <c r="D1180" s="83"/>
      <c r="F1180" s="83"/>
      <c r="G1180" s="83"/>
      <c r="H1180" s="83"/>
    </row>
    <row r="1181" spans="3:8">
      <c r="C1181" s="83"/>
      <c r="D1181" s="83"/>
      <c r="F1181" s="83"/>
      <c r="G1181" s="83"/>
      <c r="H1181" s="83"/>
    </row>
    <row r="1182" spans="3:8">
      <c r="C1182" s="83"/>
      <c r="D1182" s="83"/>
      <c r="F1182" s="83"/>
      <c r="G1182" s="83"/>
      <c r="H1182" s="83"/>
    </row>
    <row r="1183" spans="3:8">
      <c r="C1183" s="83"/>
      <c r="D1183" s="83"/>
      <c r="F1183" s="83"/>
      <c r="G1183" s="83"/>
      <c r="H1183" s="83"/>
    </row>
    <row r="1184" spans="3:8">
      <c r="C1184" s="83"/>
      <c r="D1184" s="83"/>
      <c r="F1184" s="83"/>
      <c r="G1184" s="83"/>
      <c r="H1184" s="83"/>
    </row>
    <row r="1185" spans="3:8">
      <c r="C1185" s="83"/>
      <c r="D1185" s="83"/>
      <c r="F1185" s="83"/>
      <c r="G1185" s="83"/>
      <c r="H1185" s="83"/>
    </row>
    <row r="1186" spans="3:8">
      <c r="C1186" s="83"/>
      <c r="D1186" s="83"/>
      <c r="F1186" s="83"/>
      <c r="G1186" s="83"/>
      <c r="H1186" s="83"/>
    </row>
    <row r="1187" spans="3:8">
      <c r="C1187" s="83"/>
      <c r="D1187" s="83"/>
      <c r="F1187" s="83"/>
      <c r="G1187" s="83"/>
      <c r="H1187" s="83"/>
    </row>
    <row r="1188" spans="3:8">
      <c r="C1188" s="83"/>
      <c r="D1188" s="83"/>
      <c r="F1188" s="83"/>
      <c r="G1188" s="83"/>
      <c r="H1188" s="83"/>
    </row>
    <row r="1189" spans="3:8">
      <c r="C1189" s="83"/>
      <c r="D1189" s="83"/>
      <c r="F1189" s="83"/>
      <c r="G1189" s="83"/>
      <c r="H1189" s="83"/>
    </row>
    <row r="1190" spans="3:8">
      <c r="C1190" s="83"/>
      <c r="D1190" s="83"/>
      <c r="F1190" s="83"/>
      <c r="G1190" s="83"/>
      <c r="H1190" s="83"/>
    </row>
    <row r="1191" spans="3:8">
      <c r="C1191" s="83"/>
      <c r="D1191" s="83"/>
      <c r="F1191" s="83"/>
      <c r="G1191" s="83"/>
      <c r="H1191" s="83"/>
    </row>
    <row r="1192" spans="3:8">
      <c r="C1192" s="83"/>
      <c r="D1192" s="83"/>
      <c r="F1192" s="83"/>
      <c r="G1192" s="83"/>
      <c r="H1192" s="83"/>
    </row>
    <row r="1193" spans="3:8">
      <c r="C1193" s="83"/>
      <c r="D1193" s="83"/>
      <c r="F1193" s="83"/>
      <c r="G1193" s="83"/>
      <c r="H1193" s="83"/>
    </row>
    <row r="1194" spans="3:8">
      <c r="C1194" s="83"/>
      <c r="D1194" s="83"/>
      <c r="F1194" s="83"/>
      <c r="G1194" s="83"/>
      <c r="H1194" s="83"/>
    </row>
    <row r="1195" spans="3:8">
      <c r="C1195" s="83"/>
      <c r="D1195" s="83"/>
      <c r="F1195" s="83"/>
      <c r="G1195" s="83"/>
      <c r="H1195" s="83"/>
    </row>
    <row r="1196" spans="3:8">
      <c r="C1196" s="83"/>
      <c r="D1196" s="83"/>
      <c r="F1196" s="83"/>
      <c r="G1196" s="83"/>
      <c r="H1196" s="83"/>
    </row>
    <row r="1197" spans="3:8">
      <c r="C1197" s="83"/>
      <c r="D1197" s="83"/>
      <c r="F1197" s="83"/>
      <c r="G1197" s="83"/>
      <c r="H1197" s="83"/>
    </row>
    <row r="1198" spans="3:8">
      <c r="C1198" s="83"/>
      <c r="D1198" s="83"/>
      <c r="F1198" s="83"/>
      <c r="G1198" s="83"/>
      <c r="H1198" s="83"/>
    </row>
    <row r="1199" spans="3:8">
      <c r="C1199" s="83"/>
      <c r="D1199" s="83"/>
      <c r="F1199" s="83"/>
      <c r="G1199" s="83"/>
      <c r="H1199" s="83"/>
    </row>
    <row r="1200" spans="3:8">
      <c r="C1200" s="83"/>
      <c r="D1200" s="83"/>
      <c r="F1200" s="83"/>
      <c r="G1200" s="83"/>
      <c r="H1200" s="83"/>
    </row>
    <row r="1201" spans="3:8">
      <c r="C1201" s="83"/>
      <c r="D1201" s="83"/>
      <c r="F1201" s="83"/>
      <c r="G1201" s="83"/>
      <c r="H1201" s="83"/>
    </row>
    <row r="1202" spans="3:8">
      <c r="C1202" s="83"/>
      <c r="D1202" s="83"/>
      <c r="F1202" s="83"/>
      <c r="G1202" s="83"/>
      <c r="H1202" s="83"/>
    </row>
    <row r="1203" spans="3:8">
      <c r="C1203" s="83"/>
      <c r="D1203" s="83"/>
      <c r="F1203" s="83"/>
      <c r="G1203" s="83"/>
      <c r="H1203" s="83"/>
    </row>
    <row r="1204" spans="3:8">
      <c r="C1204" s="83"/>
      <c r="D1204" s="83"/>
      <c r="F1204" s="83"/>
      <c r="G1204" s="83"/>
      <c r="H1204" s="83"/>
    </row>
    <row r="1205" spans="3:8">
      <c r="C1205" s="83"/>
      <c r="D1205" s="83"/>
      <c r="F1205" s="83"/>
      <c r="G1205" s="83"/>
      <c r="H1205" s="83"/>
    </row>
    <row r="1206" spans="3:8">
      <c r="C1206" s="83"/>
      <c r="D1206" s="83"/>
      <c r="F1206" s="83"/>
      <c r="G1206" s="83"/>
      <c r="H1206" s="83"/>
    </row>
    <row r="1207" spans="3:8">
      <c r="C1207" s="83"/>
      <c r="D1207" s="83"/>
      <c r="F1207" s="83"/>
      <c r="G1207" s="83"/>
      <c r="H1207" s="83"/>
    </row>
    <row r="1208" spans="3:8">
      <c r="C1208" s="83"/>
      <c r="D1208" s="83"/>
      <c r="F1208" s="83"/>
      <c r="G1208" s="83"/>
      <c r="H1208" s="83"/>
    </row>
    <row r="1209" spans="3:8">
      <c r="C1209" s="83"/>
      <c r="D1209" s="83"/>
      <c r="F1209" s="83"/>
      <c r="G1209" s="83"/>
      <c r="H1209" s="83"/>
    </row>
    <row r="1210" spans="3:8">
      <c r="C1210" s="83"/>
      <c r="D1210" s="83"/>
      <c r="F1210" s="83"/>
      <c r="G1210" s="83"/>
      <c r="H1210" s="83"/>
    </row>
    <row r="1211" spans="3:8">
      <c r="C1211" s="83"/>
      <c r="D1211" s="83"/>
      <c r="F1211" s="83"/>
      <c r="G1211" s="83"/>
      <c r="H1211" s="83"/>
    </row>
    <row r="1212" spans="3:8">
      <c r="C1212" s="83"/>
      <c r="D1212" s="83"/>
      <c r="F1212" s="83"/>
      <c r="G1212" s="83"/>
      <c r="H1212" s="83"/>
    </row>
    <row r="1213" spans="3:8">
      <c r="C1213" s="83"/>
      <c r="D1213" s="83"/>
      <c r="F1213" s="83"/>
      <c r="G1213" s="83"/>
      <c r="H1213" s="83"/>
    </row>
    <row r="1214" spans="3:8">
      <c r="C1214" s="83"/>
      <c r="D1214" s="83"/>
      <c r="F1214" s="83"/>
      <c r="G1214" s="83"/>
      <c r="H1214" s="83"/>
    </row>
    <row r="1215" spans="3:8">
      <c r="C1215" s="83"/>
      <c r="D1215" s="83"/>
      <c r="F1215" s="83"/>
      <c r="G1215" s="83"/>
      <c r="H1215" s="83"/>
    </row>
    <row r="1216" spans="3:8">
      <c r="C1216" s="83"/>
      <c r="D1216" s="83"/>
      <c r="F1216" s="83"/>
      <c r="G1216" s="83"/>
      <c r="H1216" s="83"/>
    </row>
    <row r="1217" spans="3:8">
      <c r="C1217" s="83"/>
      <c r="D1217" s="83"/>
      <c r="F1217" s="83"/>
      <c r="G1217" s="83"/>
      <c r="H1217" s="83"/>
    </row>
    <row r="1218" spans="3:8">
      <c r="C1218" s="83"/>
      <c r="D1218" s="83"/>
      <c r="F1218" s="83"/>
      <c r="G1218" s="83"/>
      <c r="H1218" s="83"/>
    </row>
    <row r="1219" spans="3:8">
      <c r="C1219" s="83"/>
      <c r="D1219" s="83"/>
      <c r="F1219" s="83"/>
      <c r="G1219" s="83"/>
      <c r="H1219" s="83"/>
    </row>
    <row r="1220" spans="3:8">
      <c r="C1220" s="83"/>
      <c r="D1220" s="83"/>
      <c r="F1220" s="83"/>
      <c r="G1220" s="83"/>
      <c r="H1220" s="83"/>
    </row>
    <row r="1221" spans="3:8">
      <c r="C1221" s="83"/>
      <c r="D1221" s="83"/>
      <c r="F1221" s="83"/>
      <c r="G1221" s="83"/>
      <c r="H1221" s="83"/>
    </row>
    <row r="1222" spans="3:8">
      <c r="C1222" s="83"/>
      <c r="D1222" s="83"/>
      <c r="F1222" s="83"/>
      <c r="G1222" s="83"/>
      <c r="H1222" s="83"/>
    </row>
    <row r="1223" spans="3:8">
      <c r="C1223" s="83"/>
      <c r="D1223" s="83"/>
      <c r="F1223" s="83"/>
      <c r="G1223" s="83"/>
      <c r="H1223" s="83"/>
    </row>
    <row r="1224" spans="3:8">
      <c r="C1224" s="83"/>
      <c r="D1224" s="83"/>
      <c r="F1224" s="83"/>
      <c r="G1224" s="83"/>
      <c r="H1224" s="83"/>
    </row>
    <row r="1225" spans="3:8">
      <c r="C1225" s="83"/>
      <c r="D1225" s="83"/>
      <c r="F1225" s="83"/>
      <c r="G1225" s="83"/>
      <c r="H1225" s="83"/>
    </row>
    <row r="1226" spans="3:8">
      <c r="C1226" s="83"/>
      <c r="D1226" s="83"/>
      <c r="F1226" s="83"/>
      <c r="G1226" s="83"/>
      <c r="H1226" s="83"/>
    </row>
    <row r="1227" spans="3:8">
      <c r="C1227" s="83"/>
      <c r="D1227" s="83"/>
      <c r="F1227" s="83"/>
      <c r="G1227" s="83"/>
      <c r="H1227" s="83"/>
    </row>
    <row r="1228" spans="3:8">
      <c r="C1228" s="83"/>
      <c r="D1228" s="83"/>
      <c r="F1228" s="83"/>
      <c r="G1228" s="83"/>
      <c r="H1228" s="83"/>
    </row>
    <row r="1229" spans="3:8">
      <c r="C1229" s="83"/>
      <c r="D1229" s="83"/>
      <c r="F1229" s="83"/>
      <c r="G1229" s="83"/>
      <c r="H1229" s="83"/>
    </row>
    <row r="1230" spans="3:8">
      <c r="C1230" s="83"/>
      <c r="D1230" s="83"/>
      <c r="F1230" s="83"/>
      <c r="G1230" s="83"/>
      <c r="H1230" s="83"/>
    </row>
    <row r="1231" spans="3:8">
      <c r="C1231" s="83"/>
      <c r="D1231" s="83"/>
      <c r="F1231" s="83"/>
      <c r="G1231" s="83"/>
      <c r="H1231" s="83"/>
    </row>
    <row r="1232" spans="3:8">
      <c r="C1232" s="83"/>
      <c r="D1232" s="83"/>
      <c r="F1232" s="83"/>
      <c r="G1232" s="83"/>
      <c r="H1232" s="83"/>
    </row>
    <row r="1233" spans="3:8">
      <c r="C1233" s="83"/>
      <c r="D1233" s="83"/>
      <c r="F1233" s="83"/>
      <c r="G1233" s="83"/>
      <c r="H1233" s="83"/>
    </row>
    <row r="1234" spans="3:8">
      <c r="C1234" s="83"/>
      <c r="D1234" s="83"/>
      <c r="F1234" s="83"/>
      <c r="G1234" s="83"/>
      <c r="H1234" s="83"/>
    </row>
    <row r="1235" spans="3:8">
      <c r="C1235" s="83"/>
      <c r="D1235" s="83"/>
      <c r="F1235" s="83"/>
      <c r="G1235" s="83"/>
      <c r="H1235" s="83"/>
    </row>
    <row r="1236" spans="3:8">
      <c r="C1236" s="83"/>
      <c r="D1236" s="83"/>
      <c r="F1236" s="83"/>
      <c r="G1236" s="83"/>
      <c r="H1236" s="83"/>
    </row>
    <row r="1237" spans="3:8">
      <c r="C1237" s="83"/>
      <c r="D1237" s="83"/>
      <c r="F1237" s="83"/>
      <c r="G1237" s="83"/>
      <c r="H1237" s="83"/>
    </row>
    <row r="1238" spans="3:8">
      <c r="C1238" s="83"/>
      <c r="D1238" s="83"/>
      <c r="F1238" s="83"/>
      <c r="G1238" s="83"/>
      <c r="H1238" s="83"/>
    </row>
    <row r="1239" spans="3:8">
      <c r="C1239" s="83"/>
      <c r="D1239" s="83"/>
      <c r="F1239" s="83"/>
      <c r="G1239" s="83"/>
      <c r="H1239" s="83"/>
    </row>
    <row r="1240" spans="3:8">
      <c r="C1240" s="83"/>
      <c r="D1240" s="83"/>
      <c r="F1240" s="83"/>
      <c r="G1240" s="83"/>
      <c r="H1240" s="83"/>
    </row>
    <row r="1241" spans="3:8">
      <c r="C1241" s="83"/>
      <c r="D1241" s="83"/>
      <c r="F1241" s="83"/>
      <c r="G1241" s="83"/>
      <c r="H1241" s="83"/>
    </row>
    <row r="1242" spans="3:8">
      <c r="C1242" s="83"/>
      <c r="D1242" s="83"/>
      <c r="F1242" s="83"/>
      <c r="G1242" s="83"/>
      <c r="H1242" s="83"/>
    </row>
    <row r="1243" spans="3:8">
      <c r="C1243" s="83"/>
      <c r="D1243" s="83"/>
      <c r="F1243" s="83"/>
      <c r="G1243" s="83"/>
      <c r="H1243" s="83"/>
    </row>
    <row r="1244" spans="3:8">
      <c r="C1244" s="83"/>
      <c r="D1244" s="83"/>
      <c r="F1244" s="83"/>
      <c r="G1244" s="83"/>
      <c r="H1244" s="83"/>
    </row>
    <row r="1245" spans="3:8">
      <c r="C1245" s="83"/>
      <c r="D1245" s="83"/>
      <c r="F1245" s="83"/>
      <c r="G1245" s="83"/>
      <c r="H1245" s="83"/>
    </row>
    <row r="1246" spans="3:8">
      <c r="C1246" s="83"/>
      <c r="D1246" s="83"/>
      <c r="F1246" s="83"/>
      <c r="G1246" s="83"/>
      <c r="H1246" s="83"/>
    </row>
    <row r="1247" spans="3:8">
      <c r="C1247" s="83"/>
      <c r="D1247" s="83"/>
      <c r="F1247" s="83"/>
      <c r="G1247" s="83"/>
      <c r="H1247" s="83"/>
    </row>
    <row r="1248" spans="3:8">
      <c r="C1248" s="83"/>
      <c r="D1248" s="83"/>
      <c r="F1248" s="83"/>
      <c r="G1248" s="83"/>
      <c r="H1248" s="83"/>
    </row>
    <row r="1249" spans="3:8">
      <c r="C1249" s="83"/>
      <c r="D1249" s="83"/>
      <c r="F1249" s="83"/>
      <c r="G1249" s="83"/>
      <c r="H1249" s="83"/>
    </row>
    <row r="1250" spans="3:8">
      <c r="C1250" s="83"/>
      <c r="D1250" s="83"/>
      <c r="F1250" s="83"/>
      <c r="G1250" s="83"/>
      <c r="H1250" s="83"/>
    </row>
    <row r="1251" spans="3:8">
      <c r="C1251" s="83"/>
      <c r="D1251" s="83"/>
      <c r="F1251" s="83"/>
      <c r="G1251" s="83"/>
      <c r="H1251" s="83"/>
    </row>
    <row r="1252" spans="3:8">
      <c r="C1252" s="83"/>
      <c r="D1252" s="83"/>
      <c r="F1252" s="83"/>
      <c r="G1252" s="83"/>
      <c r="H1252" s="83"/>
    </row>
    <row r="1253" spans="3:8">
      <c r="C1253" s="83"/>
      <c r="D1253" s="83"/>
      <c r="F1253" s="83"/>
      <c r="G1253" s="83"/>
      <c r="H1253" s="83"/>
    </row>
    <row r="1254" spans="3:8">
      <c r="C1254" s="83"/>
      <c r="D1254" s="83"/>
      <c r="F1254" s="83"/>
      <c r="G1254" s="83"/>
      <c r="H1254" s="83"/>
    </row>
    <row r="1255" spans="3:8">
      <c r="C1255" s="83"/>
      <c r="D1255" s="83"/>
      <c r="F1255" s="83"/>
      <c r="G1255" s="83"/>
      <c r="H1255" s="83"/>
    </row>
    <row r="1256" spans="3:8">
      <c r="C1256" s="83"/>
      <c r="D1256" s="83"/>
      <c r="F1256" s="83"/>
      <c r="G1256" s="83"/>
      <c r="H1256" s="83"/>
    </row>
    <row r="1257" spans="3:8">
      <c r="C1257" s="83"/>
      <c r="D1257" s="83"/>
      <c r="F1257" s="83"/>
      <c r="G1257" s="83"/>
      <c r="H1257" s="83"/>
    </row>
    <row r="1258" spans="3:8">
      <c r="C1258" s="83"/>
      <c r="D1258" s="83"/>
      <c r="F1258" s="83"/>
      <c r="G1258" s="83"/>
      <c r="H1258" s="83"/>
    </row>
    <row r="1259" spans="3:8">
      <c r="C1259" s="83"/>
      <c r="D1259" s="83"/>
      <c r="F1259" s="83"/>
      <c r="G1259" s="83"/>
      <c r="H1259" s="83"/>
    </row>
    <row r="1260" spans="3:8">
      <c r="C1260" s="83"/>
      <c r="D1260" s="83"/>
      <c r="F1260" s="83"/>
      <c r="G1260" s="83"/>
      <c r="H1260" s="83"/>
    </row>
    <row r="1261" spans="3:8">
      <c r="C1261" s="83"/>
      <c r="D1261" s="83"/>
      <c r="F1261" s="83"/>
      <c r="G1261" s="83"/>
      <c r="H1261" s="83"/>
    </row>
    <row r="1262" spans="3:8">
      <c r="C1262" s="83"/>
      <c r="D1262" s="83"/>
      <c r="F1262" s="83"/>
      <c r="G1262" s="83"/>
      <c r="H1262" s="83"/>
    </row>
    <row r="1263" spans="3:8">
      <c r="C1263" s="83"/>
      <c r="D1263" s="83"/>
      <c r="F1263" s="83"/>
      <c r="G1263" s="83"/>
      <c r="H1263" s="83"/>
    </row>
    <row r="1264" spans="3:8">
      <c r="C1264" s="83"/>
      <c r="D1264" s="83"/>
      <c r="F1264" s="83"/>
      <c r="G1264" s="83"/>
      <c r="H1264" s="83"/>
    </row>
    <row r="1265" spans="3:8">
      <c r="C1265" s="83"/>
      <c r="D1265" s="83"/>
      <c r="F1265" s="83"/>
      <c r="G1265" s="83"/>
      <c r="H1265" s="83"/>
    </row>
    <row r="1266" spans="3:8">
      <c r="C1266" s="83"/>
      <c r="D1266" s="83"/>
      <c r="F1266" s="83"/>
      <c r="G1266" s="83"/>
      <c r="H1266" s="83"/>
    </row>
    <row r="1267" spans="3:8">
      <c r="C1267" s="83"/>
      <c r="D1267" s="83"/>
      <c r="F1267" s="83"/>
      <c r="G1267" s="83"/>
      <c r="H1267" s="83"/>
    </row>
    <row r="1268" spans="3:8">
      <c r="C1268" s="83"/>
      <c r="D1268" s="83"/>
      <c r="F1268" s="83"/>
      <c r="G1268" s="83"/>
      <c r="H1268" s="83"/>
    </row>
    <row r="1269" spans="3:8">
      <c r="C1269" s="83"/>
      <c r="D1269" s="83"/>
      <c r="F1269" s="83"/>
      <c r="G1269" s="83"/>
      <c r="H1269" s="83"/>
    </row>
    <row r="1270" spans="3:8">
      <c r="C1270" s="83"/>
      <c r="D1270" s="83"/>
      <c r="F1270" s="83"/>
      <c r="G1270" s="83"/>
      <c r="H1270" s="83"/>
    </row>
    <row r="1271" spans="3:8">
      <c r="C1271" s="83"/>
      <c r="D1271" s="83"/>
      <c r="F1271" s="83"/>
      <c r="G1271" s="83"/>
      <c r="H1271" s="83"/>
    </row>
    <row r="1272" spans="3:8">
      <c r="C1272" s="83"/>
      <c r="D1272" s="83"/>
      <c r="F1272" s="83"/>
      <c r="G1272" s="83"/>
      <c r="H1272" s="83"/>
    </row>
    <row r="1273" spans="3:8">
      <c r="C1273" s="83"/>
      <c r="D1273" s="83"/>
      <c r="F1273" s="83"/>
      <c r="G1273" s="83"/>
      <c r="H1273" s="83"/>
    </row>
    <row r="1274" spans="3:8">
      <c r="C1274" s="83"/>
      <c r="D1274" s="83"/>
      <c r="F1274" s="83"/>
      <c r="G1274" s="83"/>
      <c r="H1274" s="83"/>
    </row>
    <row r="1275" spans="3:8">
      <c r="C1275" s="83"/>
      <c r="D1275" s="83"/>
      <c r="F1275" s="83"/>
      <c r="G1275" s="83"/>
      <c r="H1275" s="83"/>
    </row>
    <row r="1276" spans="3:8">
      <c r="C1276" s="83"/>
      <c r="D1276" s="83"/>
      <c r="F1276" s="83"/>
      <c r="G1276" s="83"/>
      <c r="H1276" s="83"/>
    </row>
    <row r="1277" spans="3:8">
      <c r="C1277" s="83"/>
      <c r="D1277" s="83"/>
      <c r="F1277" s="83"/>
      <c r="G1277" s="83"/>
      <c r="H1277" s="83"/>
    </row>
    <row r="1278" spans="3:8">
      <c r="C1278" s="83"/>
      <c r="D1278" s="83"/>
      <c r="F1278" s="83"/>
      <c r="G1278" s="83"/>
      <c r="H1278" s="83"/>
    </row>
    <row r="1279" spans="3:8">
      <c r="C1279" s="83"/>
      <c r="D1279" s="83"/>
      <c r="F1279" s="83"/>
      <c r="G1279" s="83"/>
      <c r="H1279" s="83"/>
    </row>
    <row r="1280" spans="3:8">
      <c r="C1280" s="83"/>
      <c r="D1280" s="83"/>
      <c r="F1280" s="83"/>
      <c r="G1280" s="83"/>
      <c r="H1280" s="83"/>
    </row>
    <row r="1281" spans="3:8">
      <c r="C1281" s="83"/>
      <c r="D1281" s="83"/>
      <c r="F1281" s="83"/>
      <c r="G1281" s="83"/>
      <c r="H1281" s="83"/>
    </row>
    <row r="1282" spans="3:8">
      <c r="C1282" s="83"/>
      <c r="D1282" s="83"/>
      <c r="F1282" s="83"/>
      <c r="G1282" s="83"/>
      <c r="H1282" s="83"/>
    </row>
    <row r="1283" spans="3:8">
      <c r="C1283" s="83"/>
      <c r="D1283" s="83"/>
      <c r="F1283" s="83"/>
      <c r="G1283" s="83"/>
      <c r="H1283" s="83"/>
    </row>
    <row r="1284" spans="3:8">
      <c r="C1284" s="83"/>
      <c r="D1284" s="83"/>
      <c r="F1284" s="83"/>
      <c r="G1284" s="83"/>
      <c r="H1284" s="83"/>
    </row>
    <row r="1285" spans="3:8">
      <c r="C1285" s="83"/>
      <c r="D1285" s="83"/>
      <c r="F1285" s="83"/>
      <c r="G1285" s="83"/>
      <c r="H1285" s="83"/>
    </row>
    <row r="1286" spans="3:8">
      <c r="C1286" s="83"/>
      <c r="D1286" s="83"/>
      <c r="F1286" s="83"/>
      <c r="G1286" s="83"/>
      <c r="H1286" s="83"/>
    </row>
    <row r="1287" spans="3:8">
      <c r="C1287" s="83"/>
      <c r="D1287" s="83"/>
      <c r="F1287" s="83"/>
      <c r="G1287" s="83"/>
      <c r="H1287" s="83"/>
    </row>
    <row r="1288" spans="3:8">
      <c r="C1288" s="83"/>
      <c r="D1288" s="83"/>
      <c r="F1288" s="83"/>
      <c r="G1288" s="83"/>
      <c r="H1288" s="83"/>
    </row>
    <row r="1289" spans="3:8">
      <c r="C1289" s="83"/>
      <c r="D1289" s="83"/>
      <c r="F1289" s="83"/>
      <c r="G1289" s="83"/>
      <c r="H1289" s="83"/>
    </row>
    <row r="1290" spans="3:8">
      <c r="C1290" s="83"/>
      <c r="D1290" s="83"/>
      <c r="F1290" s="83"/>
      <c r="G1290" s="83"/>
      <c r="H1290" s="83"/>
    </row>
    <row r="1291" spans="3:8">
      <c r="C1291" s="83"/>
      <c r="D1291" s="83"/>
      <c r="F1291" s="83"/>
      <c r="G1291" s="83"/>
      <c r="H1291" s="83"/>
    </row>
    <row r="1292" spans="3:8">
      <c r="C1292" s="83"/>
      <c r="D1292" s="83"/>
      <c r="F1292" s="83"/>
      <c r="G1292" s="83"/>
      <c r="H1292" s="83"/>
    </row>
    <row r="1293" spans="3:8">
      <c r="C1293" s="83"/>
      <c r="D1293" s="83"/>
      <c r="F1293" s="83"/>
      <c r="G1293" s="83"/>
      <c r="H1293" s="83"/>
    </row>
    <row r="1294" spans="3:8">
      <c r="C1294" s="83"/>
      <c r="D1294" s="83"/>
      <c r="F1294" s="83"/>
      <c r="G1294" s="83"/>
      <c r="H1294" s="83"/>
    </row>
    <row r="1295" spans="3:8">
      <c r="C1295" s="83"/>
      <c r="D1295" s="83"/>
      <c r="F1295" s="83"/>
      <c r="G1295" s="83"/>
      <c r="H1295" s="83"/>
    </row>
    <row r="1296" spans="3:8">
      <c r="C1296" s="83"/>
      <c r="D1296" s="83"/>
      <c r="F1296" s="83"/>
      <c r="G1296" s="83"/>
      <c r="H1296" s="83"/>
    </row>
    <row r="1297" spans="3:8">
      <c r="C1297" s="83"/>
      <c r="D1297" s="83"/>
      <c r="F1297" s="83"/>
      <c r="G1297" s="83"/>
      <c r="H1297" s="83"/>
    </row>
    <row r="1298" spans="3:8">
      <c r="C1298" s="83"/>
      <c r="D1298" s="83"/>
      <c r="F1298" s="83"/>
      <c r="G1298" s="83"/>
      <c r="H1298" s="83"/>
    </row>
    <row r="1299" spans="3:8">
      <c r="C1299" s="83"/>
      <c r="D1299" s="83"/>
      <c r="F1299" s="83"/>
      <c r="G1299" s="83"/>
      <c r="H1299" s="83"/>
    </row>
    <row r="1300" spans="3:8">
      <c r="C1300" s="83"/>
      <c r="D1300" s="83"/>
      <c r="F1300" s="83"/>
      <c r="G1300" s="83"/>
      <c r="H1300" s="83"/>
    </row>
    <row r="1301" spans="3:8">
      <c r="C1301" s="83"/>
      <c r="D1301" s="83"/>
      <c r="F1301" s="83"/>
      <c r="G1301" s="83"/>
      <c r="H1301" s="83"/>
    </row>
    <row r="1302" spans="3:8">
      <c r="C1302" s="83"/>
      <c r="D1302" s="83"/>
      <c r="F1302" s="83"/>
      <c r="G1302" s="83"/>
      <c r="H1302" s="83"/>
    </row>
    <row r="1303" spans="3:8">
      <c r="C1303" s="83"/>
      <c r="D1303" s="83"/>
      <c r="F1303" s="83"/>
      <c r="G1303" s="83"/>
      <c r="H1303" s="83"/>
    </row>
    <row r="1304" spans="3:8">
      <c r="C1304" s="83"/>
      <c r="D1304" s="83"/>
      <c r="F1304" s="83"/>
      <c r="G1304" s="83"/>
      <c r="H1304" s="83"/>
    </row>
    <row r="1305" spans="3:8">
      <c r="C1305" s="83"/>
      <c r="D1305" s="83"/>
      <c r="F1305" s="83"/>
      <c r="G1305" s="83"/>
      <c r="H1305" s="83"/>
    </row>
    <row r="1306" spans="3:8">
      <c r="C1306" s="83"/>
      <c r="D1306" s="83"/>
      <c r="F1306" s="83"/>
      <c r="G1306" s="83"/>
      <c r="H1306" s="83"/>
    </row>
    <row r="1307" spans="3:8">
      <c r="C1307" s="83"/>
      <c r="D1307" s="83"/>
      <c r="F1307" s="83"/>
      <c r="G1307" s="83"/>
      <c r="H1307" s="83"/>
    </row>
    <row r="1308" spans="3:8">
      <c r="C1308" s="83"/>
      <c r="D1308" s="83"/>
      <c r="F1308" s="83"/>
      <c r="G1308" s="83"/>
      <c r="H1308" s="83"/>
    </row>
    <row r="1309" spans="3:8">
      <c r="C1309" s="83"/>
      <c r="D1309" s="83"/>
      <c r="F1309" s="83"/>
      <c r="G1309" s="83"/>
      <c r="H1309" s="83"/>
    </row>
    <row r="1310" spans="3:8">
      <c r="C1310" s="83"/>
      <c r="D1310" s="83"/>
      <c r="F1310" s="83"/>
      <c r="G1310" s="83"/>
      <c r="H1310" s="83"/>
    </row>
    <row r="1311" spans="3:8">
      <c r="C1311" s="83"/>
      <c r="D1311" s="83"/>
      <c r="F1311" s="83"/>
      <c r="G1311" s="83"/>
      <c r="H1311" s="83"/>
    </row>
    <row r="1312" spans="3:8">
      <c r="C1312" s="83"/>
      <c r="D1312" s="83"/>
      <c r="F1312" s="83"/>
      <c r="G1312" s="83"/>
      <c r="H1312" s="83"/>
    </row>
    <row r="1313" spans="3:8">
      <c r="C1313" s="83"/>
      <c r="D1313" s="83"/>
      <c r="F1313" s="83"/>
      <c r="G1313" s="83"/>
      <c r="H1313" s="83"/>
    </row>
    <row r="1314" spans="3:8">
      <c r="C1314" s="83"/>
      <c r="D1314" s="83"/>
      <c r="F1314" s="83"/>
      <c r="G1314" s="83"/>
      <c r="H1314" s="83"/>
    </row>
    <row r="1315" spans="3:8">
      <c r="C1315" s="83"/>
      <c r="D1315" s="83"/>
      <c r="F1315" s="83"/>
      <c r="G1315" s="83"/>
      <c r="H1315" s="83"/>
    </row>
    <row r="1316" spans="3:8">
      <c r="C1316" s="83"/>
      <c r="D1316" s="83"/>
      <c r="F1316" s="83"/>
      <c r="G1316" s="83"/>
      <c r="H1316" s="83"/>
    </row>
    <row r="1317" spans="3:8">
      <c r="C1317" s="83"/>
      <c r="D1317" s="83"/>
      <c r="F1317" s="83"/>
      <c r="G1317" s="83"/>
      <c r="H1317" s="83"/>
    </row>
    <row r="1318" spans="3:8">
      <c r="C1318" s="83"/>
      <c r="D1318" s="83"/>
      <c r="F1318" s="83"/>
      <c r="G1318" s="83"/>
      <c r="H1318" s="83"/>
    </row>
    <row r="1319" spans="3:8">
      <c r="C1319" s="83"/>
      <c r="D1319" s="83"/>
      <c r="F1319" s="83"/>
      <c r="G1319" s="83"/>
      <c r="H1319" s="83"/>
    </row>
    <row r="1320" spans="3:8">
      <c r="C1320" s="83"/>
      <c r="D1320" s="83"/>
      <c r="F1320" s="83"/>
      <c r="G1320" s="83"/>
      <c r="H1320" s="83"/>
    </row>
    <row r="1321" spans="3:8">
      <c r="C1321" s="83"/>
      <c r="D1321" s="83"/>
      <c r="F1321" s="83"/>
      <c r="G1321" s="83"/>
      <c r="H1321" s="83"/>
    </row>
    <row r="1322" spans="3:8">
      <c r="C1322" s="83"/>
      <c r="D1322" s="83"/>
      <c r="F1322" s="83"/>
      <c r="G1322" s="83"/>
      <c r="H1322" s="83"/>
    </row>
    <row r="1323" spans="3:8">
      <c r="C1323" s="83"/>
      <c r="D1323" s="83"/>
      <c r="F1323" s="83"/>
      <c r="G1323" s="83"/>
      <c r="H1323" s="83"/>
    </row>
    <row r="1324" spans="3:8">
      <c r="C1324" s="83"/>
      <c r="D1324" s="83"/>
      <c r="F1324" s="83"/>
      <c r="G1324" s="83"/>
      <c r="H1324" s="83"/>
    </row>
    <row r="1325" spans="3:8">
      <c r="C1325" s="83"/>
      <c r="D1325" s="83"/>
      <c r="F1325" s="83"/>
      <c r="G1325" s="83"/>
      <c r="H1325" s="83"/>
    </row>
    <row r="1326" spans="3:8">
      <c r="C1326" s="83"/>
      <c r="D1326" s="83"/>
      <c r="F1326" s="83"/>
      <c r="G1326" s="83"/>
      <c r="H1326" s="83"/>
    </row>
    <row r="1327" spans="3:8">
      <c r="C1327" s="83"/>
      <c r="D1327" s="83"/>
      <c r="F1327" s="83"/>
      <c r="G1327" s="83"/>
      <c r="H1327" s="83"/>
    </row>
    <row r="1328" spans="3:8">
      <c r="C1328" s="83"/>
      <c r="D1328" s="83"/>
      <c r="F1328" s="83"/>
      <c r="G1328" s="83"/>
      <c r="H1328" s="83"/>
    </row>
    <row r="1329" spans="3:8">
      <c r="C1329" s="83"/>
      <c r="D1329" s="83"/>
      <c r="F1329" s="83"/>
      <c r="G1329" s="83"/>
      <c r="H1329" s="83"/>
    </row>
    <row r="1330" spans="3:8">
      <c r="C1330" s="83"/>
      <c r="D1330" s="83"/>
      <c r="F1330" s="83"/>
      <c r="G1330" s="83"/>
      <c r="H1330" s="83"/>
    </row>
    <row r="1331" spans="3:8">
      <c r="C1331" s="83"/>
      <c r="D1331" s="83"/>
      <c r="F1331" s="83"/>
      <c r="G1331" s="83"/>
      <c r="H1331" s="83"/>
    </row>
    <row r="1332" spans="3:8">
      <c r="C1332" s="83"/>
      <c r="D1332" s="83"/>
      <c r="F1332" s="83"/>
      <c r="G1332" s="83"/>
      <c r="H1332" s="83"/>
    </row>
    <row r="1333" spans="3:8">
      <c r="C1333" s="83"/>
      <c r="D1333" s="83"/>
      <c r="F1333" s="83"/>
      <c r="G1333" s="83"/>
      <c r="H1333" s="83"/>
    </row>
    <row r="1334" spans="3:8">
      <c r="C1334" s="83"/>
      <c r="D1334" s="83"/>
      <c r="F1334" s="83"/>
      <c r="G1334" s="83"/>
      <c r="H1334" s="83"/>
    </row>
    <row r="1335" spans="3:8">
      <c r="C1335" s="83"/>
      <c r="D1335" s="83"/>
      <c r="F1335" s="83"/>
      <c r="G1335" s="83"/>
      <c r="H1335" s="83"/>
    </row>
    <row r="1336" spans="3:8">
      <c r="C1336" s="83"/>
      <c r="D1336" s="83"/>
      <c r="F1336" s="83"/>
      <c r="G1336" s="83"/>
      <c r="H1336" s="83"/>
    </row>
    <row r="1337" spans="3:8">
      <c r="C1337" s="83"/>
      <c r="D1337" s="83"/>
      <c r="F1337" s="83"/>
      <c r="G1337" s="83"/>
      <c r="H1337" s="83"/>
    </row>
    <row r="1338" spans="3:8">
      <c r="C1338" s="83"/>
      <c r="D1338" s="83"/>
      <c r="F1338" s="83"/>
      <c r="G1338" s="83"/>
      <c r="H1338" s="83"/>
    </row>
    <row r="1339" spans="3:8">
      <c r="C1339" s="83"/>
      <c r="D1339" s="83"/>
      <c r="F1339" s="83"/>
      <c r="G1339" s="83"/>
      <c r="H1339" s="83"/>
    </row>
    <row r="1340" spans="3:8">
      <c r="C1340" s="83"/>
      <c r="D1340" s="83"/>
      <c r="F1340" s="83"/>
      <c r="G1340" s="83"/>
      <c r="H1340" s="83"/>
    </row>
    <row r="1341" spans="3:8">
      <c r="C1341" s="83"/>
      <c r="D1341" s="83"/>
      <c r="F1341" s="83"/>
      <c r="G1341" s="83"/>
      <c r="H1341" s="83"/>
    </row>
    <row r="1342" spans="3:8">
      <c r="C1342" s="83"/>
      <c r="D1342" s="83"/>
      <c r="F1342" s="83"/>
      <c r="G1342" s="83"/>
      <c r="H1342" s="83"/>
    </row>
    <row r="1343" spans="3:8">
      <c r="C1343" s="83"/>
      <c r="D1343" s="83"/>
      <c r="F1343" s="83"/>
      <c r="G1343" s="83"/>
      <c r="H1343" s="83"/>
    </row>
    <row r="1344" spans="3:8">
      <c r="C1344" s="83"/>
      <c r="D1344" s="83"/>
      <c r="F1344" s="83"/>
      <c r="G1344" s="83"/>
      <c r="H1344" s="83"/>
    </row>
    <row r="1345" spans="3:8">
      <c r="C1345" s="83"/>
      <c r="D1345" s="83"/>
      <c r="F1345" s="83"/>
      <c r="G1345" s="83"/>
      <c r="H1345" s="83"/>
    </row>
    <row r="1346" spans="3:8">
      <c r="C1346" s="83"/>
      <c r="D1346" s="83"/>
      <c r="F1346" s="83"/>
      <c r="G1346" s="83"/>
      <c r="H1346" s="83"/>
    </row>
    <row r="1347" spans="3:8">
      <c r="C1347" s="83"/>
      <c r="D1347" s="83"/>
      <c r="F1347" s="83"/>
      <c r="G1347" s="83"/>
      <c r="H1347" s="83"/>
    </row>
    <row r="1348" spans="3:8">
      <c r="C1348" s="83"/>
      <c r="D1348" s="83"/>
      <c r="F1348" s="83"/>
      <c r="G1348" s="83"/>
      <c r="H1348" s="83"/>
    </row>
    <row r="1349" spans="3:8">
      <c r="C1349" s="83"/>
      <c r="D1349" s="83"/>
      <c r="F1349" s="83"/>
      <c r="G1349" s="83"/>
      <c r="H1349" s="83"/>
    </row>
    <row r="1350" spans="3:8">
      <c r="C1350" s="83"/>
      <c r="D1350" s="83"/>
      <c r="F1350" s="83"/>
      <c r="G1350" s="83"/>
      <c r="H1350" s="83"/>
    </row>
    <row r="1351" spans="3:8">
      <c r="C1351" s="83"/>
      <c r="D1351" s="83"/>
      <c r="F1351" s="83"/>
      <c r="G1351" s="83"/>
      <c r="H1351" s="83"/>
    </row>
    <row r="1352" spans="3:8">
      <c r="C1352" s="83"/>
      <c r="D1352" s="83"/>
      <c r="F1352" s="83"/>
      <c r="G1352" s="83"/>
      <c r="H1352" s="83"/>
    </row>
    <row r="1353" spans="3:8">
      <c r="C1353" s="83"/>
      <c r="D1353" s="83"/>
      <c r="F1353" s="83"/>
      <c r="G1353" s="83"/>
      <c r="H1353" s="83"/>
    </row>
    <row r="1354" spans="3:8">
      <c r="C1354" s="83"/>
      <c r="D1354" s="83"/>
      <c r="F1354" s="83"/>
      <c r="G1354" s="83"/>
      <c r="H1354" s="83"/>
    </row>
    <row r="1355" spans="3:8">
      <c r="C1355" s="83"/>
      <c r="D1355" s="83"/>
      <c r="F1355" s="83"/>
      <c r="G1355" s="83"/>
      <c r="H1355" s="83"/>
    </row>
    <row r="1356" spans="3:8">
      <c r="C1356" s="83"/>
      <c r="D1356" s="83"/>
      <c r="F1356" s="83"/>
      <c r="G1356" s="83"/>
      <c r="H1356" s="83"/>
    </row>
    <row r="1357" spans="3:8">
      <c r="C1357" s="83"/>
      <c r="D1357" s="83"/>
      <c r="F1357" s="83"/>
      <c r="G1357" s="83"/>
      <c r="H1357" s="83"/>
    </row>
    <row r="1358" spans="3:8">
      <c r="C1358" s="83"/>
      <c r="D1358" s="83"/>
      <c r="F1358" s="83"/>
      <c r="G1358" s="83"/>
      <c r="H1358" s="83"/>
    </row>
    <row r="1359" spans="3:8">
      <c r="C1359" s="83"/>
      <c r="D1359" s="83"/>
      <c r="F1359" s="83"/>
      <c r="G1359" s="83"/>
      <c r="H1359" s="83"/>
    </row>
    <row r="1360" spans="3:8">
      <c r="C1360" s="83"/>
      <c r="D1360" s="83"/>
      <c r="F1360" s="83"/>
      <c r="G1360" s="83"/>
      <c r="H1360" s="83"/>
    </row>
    <row r="1361" spans="3:8">
      <c r="C1361" s="83"/>
      <c r="D1361" s="83"/>
      <c r="F1361" s="83"/>
      <c r="G1361" s="83"/>
      <c r="H1361" s="83"/>
    </row>
    <row r="1362" spans="3:8">
      <c r="C1362" s="83"/>
      <c r="D1362" s="83"/>
      <c r="F1362" s="83"/>
      <c r="G1362" s="83"/>
      <c r="H1362" s="83"/>
    </row>
    <row r="1363" spans="3:8">
      <c r="C1363" s="83"/>
      <c r="D1363" s="83"/>
      <c r="F1363" s="83"/>
      <c r="G1363" s="83"/>
      <c r="H1363" s="83"/>
    </row>
    <row r="1364" spans="3:8">
      <c r="C1364" s="83"/>
      <c r="D1364" s="83"/>
      <c r="F1364" s="83"/>
      <c r="G1364" s="83"/>
      <c r="H1364" s="83"/>
    </row>
    <row r="1365" spans="3:8">
      <c r="C1365" s="83"/>
      <c r="D1365" s="83"/>
      <c r="F1365" s="83"/>
      <c r="G1365" s="83"/>
      <c r="H1365" s="83"/>
    </row>
    <row r="1366" spans="3:8">
      <c r="C1366" s="83"/>
      <c r="D1366" s="83"/>
      <c r="F1366" s="83"/>
      <c r="G1366" s="83"/>
      <c r="H1366" s="83"/>
    </row>
    <row r="1367" spans="3:8">
      <c r="C1367" s="83"/>
      <c r="D1367" s="83"/>
      <c r="F1367" s="83"/>
      <c r="G1367" s="83"/>
      <c r="H1367" s="83"/>
    </row>
    <row r="1368" spans="3:8">
      <c r="C1368" s="83"/>
      <c r="D1368" s="83"/>
      <c r="F1368" s="83"/>
      <c r="G1368" s="83"/>
      <c r="H1368" s="83"/>
    </row>
    <row r="1369" spans="3:8">
      <c r="C1369" s="83"/>
      <c r="D1369" s="83"/>
      <c r="F1369" s="83"/>
      <c r="G1369" s="83"/>
      <c r="H1369" s="83"/>
    </row>
    <row r="1370" spans="3:8">
      <c r="C1370" s="83"/>
      <c r="D1370" s="83"/>
      <c r="F1370" s="83"/>
      <c r="G1370" s="83"/>
      <c r="H1370" s="83"/>
    </row>
    <row r="1371" spans="3:8">
      <c r="C1371" s="83"/>
      <c r="D1371" s="83"/>
      <c r="F1371" s="83"/>
      <c r="G1371" s="83"/>
      <c r="H1371" s="83"/>
    </row>
    <row r="1372" spans="3:8">
      <c r="C1372" s="83"/>
      <c r="D1372" s="83"/>
      <c r="F1372" s="83"/>
      <c r="G1372" s="83"/>
      <c r="H1372" s="83"/>
    </row>
    <row r="1373" spans="3:8">
      <c r="C1373" s="83"/>
      <c r="D1373" s="83"/>
      <c r="F1373" s="83"/>
      <c r="G1373" s="83"/>
      <c r="H1373" s="83"/>
    </row>
    <row r="1374" spans="3:8">
      <c r="C1374" s="83"/>
      <c r="D1374" s="83"/>
      <c r="F1374" s="83"/>
      <c r="G1374" s="83"/>
      <c r="H1374" s="83"/>
    </row>
    <row r="1375" spans="3:8">
      <c r="C1375" s="83"/>
      <c r="D1375" s="83"/>
      <c r="F1375" s="83"/>
      <c r="G1375" s="83"/>
      <c r="H1375" s="83"/>
    </row>
    <row r="1376" spans="3:8">
      <c r="C1376" s="83"/>
      <c r="D1376" s="83"/>
      <c r="F1376" s="83"/>
      <c r="G1376" s="83"/>
      <c r="H1376" s="83"/>
    </row>
    <row r="1377" spans="3:8">
      <c r="C1377" s="83"/>
      <c r="D1377" s="83"/>
      <c r="F1377" s="83"/>
      <c r="G1377" s="83"/>
      <c r="H1377" s="83"/>
    </row>
    <row r="1378" spans="3:8">
      <c r="C1378" s="83"/>
      <c r="D1378" s="83"/>
      <c r="F1378" s="83"/>
      <c r="G1378" s="83"/>
      <c r="H1378" s="83"/>
    </row>
    <row r="1379" spans="3:8">
      <c r="C1379" s="83"/>
      <c r="D1379" s="83"/>
      <c r="F1379" s="83"/>
      <c r="G1379" s="83"/>
      <c r="H1379" s="83"/>
    </row>
    <row r="1380" spans="3:8">
      <c r="C1380" s="83"/>
      <c r="D1380" s="83"/>
      <c r="F1380" s="83"/>
      <c r="G1380" s="83"/>
      <c r="H1380" s="83"/>
    </row>
    <row r="1381" spans="3:8">
      <c r="C1381" s="83"/>
      <c r="D1381" s="83"/>
      <c r="F1381" s="83"/>
      <c r="G1381" s="83"/>
      <c r="H1381" s="83"/>
    </row>
    <row r="1382" spans="3:8">
      <c r="C1382" s="83"/>
      <c r="D1382" s="83"/>
      <c r="F1382" s="83"/>
      <c r="G1382" s="83"/>
      <c r="H1382" s="83"/>
    </row>
    <row r="1383" spans="3:8">
      <c r="C1383" s="83"/>
      <c r="D1383" s="83"/>
      <c r="F1383" s="83"/>
      <c r="G1383" s="83"/>
      <c r="H1383" s="83"/>
    </row>
    <row r="1384" spans="3:8">
      <c r="C1384" s="83"/>
      <c r="D1384" s="83"/>
      <c r="F1384" s="83"/>
      <c r="G1384" s="83"/>
      <c r="H1384" s="83"/>
    </row>
    <row r="1385" spans="3:8">
      <c r="C1385" s="83"/>
      <c r="D1385" s="83"/>
      <c r="F1385" s="83"/>
      <c r="G1385" s="83"/>
      <c r="H1385" s="83"/>
    </row>
    <row r="1386" spans="3:8">
      <c r="C1386" s="83"/>
      <c r="D1386" s="83"/>
      <c r="F1386" s="83"/>
      <c r="G1386" s="83"/>
      <c r="H1386" s="83"/>
    </row>
    <row r="1387" spans="3:8">
      <c r="C1387" s="83"/>
      <c r="D1387" s="83"/>
      <c r="F1387" s="83"/>
      <c r="G1387" s="83"/>
      <c r="H1387" s="83"/>
    </row>
    <row r="1388" spans="3:8">
      <c r="C1388" s="83"/>
      <c r="D1388" s="83"/>
      <c r="F1388" s="83"/>
      <c r="G1388" s="83"/>
      <c r="H1388" s="83"/>
    </row>
    <row r="1389" spans="3:8">
      <c r="C1389" s="83"/>
      <c r="D1389" s="83"/>
      <c r="F1389" s="83"/>
      <c r="G1389" s="83"/>
      <c r="H1389" s="83"/>
    </row>
    <row r="1390" spans="3:8">
      <c r="C1390" s="83"/>
      <c r="D1390" s="83"/>
      <c r="F1390" s="83"/>
      <c r="G1390" s="83"/>
      <c r="H1390" s="83"/>
    </row>
    <row r="1391" spans="3:8">
      <c r="C1391" s="83"/>
      <c r="D1391" s="83"/>
      <c r="F1391" s="83"/>
      <c r="G1391" s="83"/>
      <c r="H1391" s="83"/>
    </row>
    <row r="1392" spans="3:8">
      <c r="C1392" s="83"/>
      <c r="D1392" s="83"/>
      <c r="F1392" s="83"/>
      <c r="G1392" s="83"/>
      <c r="H1392" s="83"/>
    </row>
    <row r="1393" spans="3:8">
      <c r="C1393" s="83"/>
      <c r="D1393" s="83"/>
      <c r="F1393" s="83"/>
      <c r="G1393" s="83"/>
      <c r="H1393" s="83"/>
    </row>
    <row r="1394" spans="3:8">
      <c r="C1394" s="83"/>
      <c r="D1394" s="83"/>
      <c r="F1394" s="83"/>
      <c r="G1394" s="83"/>
      <c r="H1394" s="83"/>
    </row>
    <row r="1395" spans="3:8">
      <c r="C1395" s="83"/>
      <c r="D1395" s="83"/>
      <c r="F1395" s="83"/>
      <c r="G1395" s="83"/>
      <c r="H1395" s="83"/>
    </row>
    <row r="1396" spans="3:8">
      <c r="C1396" s="83"/>
      <c r="D1396" s="83"/>
      <c r="F1396" s="83"/>
      <c r="G1396" s="83"/>
      <c r="H1396" s="83"/>
    </row>
    <row r="1397" spans="3:8">
      <c r="C1397" s="83"/>
      <c r="D1397" s="83"/>
      <c r="F1397" s="83"/>
      <c r="G1397" s="83"/>
      <c r="H1397" s="83"/>
    </row>
    <row r="1398" spans="3:8">
      <c r="C1398" s="83"/>
      <c r="D1398" s="83"/>
      <c r="F1398" s="83"/>
      <c r="G1398" s="83"/>
      <c r="H1398" s="83"/>
    </row>
    <row r="1399" spans="3:8">
      <c r="C1399" s="83"/>
      <c r="D1399" s="83"/>
      <c r="F1399" s="83"/>
      <c r="G1399" s="83"/>
      <c r="H1399" s="83"/>
    </row>
    <row r="1400" spans="3:8">
      <c r="C1400" s="83"/>
      <c r="D1400" s="83"/>
      <c r="F1400" s="83"/>
      <c r="G1400" s="83"/>
      <c r="H1400" s="83"/>
    </row>
    <row r="1401" spans="3:8">
      <c r="C1401" s="83"/>
      <c r="D1401" s="83"/>
      <c r="F1401" s="83"/>
      <c r="G1401" s="83"/>
      <c r="H1401" s="83"/>
    </row>
    <row r="1402" spans="3:8">
      <c r="C1402" s="83"/>
      <c r="D1402" s="83"/>
      <c r="F1402" s="83"/>
      <c r="G1402" s="83"/>
      <c r="H1402" s="83"/>
    </row>
    <row r="1403" spans="3:8">
      <c r="C1403" s="83"/>
      <c r="D1403" s="83"/>
      <c r="F1403" s="83"/>
      <c r="G1403" s="83"/>
      <c r="H1403" s="83"/>
    </row>
    <row r="1404" spans="3:8">
      <c r="C1404" s="83"/>
      <c r="D1404" s="83"/>
      <c r="F1404" s="83"/>
      <c r="G1404" s="83"/>
      <c r="H1404" s="83"/>
    </row>
    <row r="1405" spans="3:8">
      <c r="C1405" s="83"/>
      <c r="D1405" s="83"/>
      <c r="F1405" s="83"/>
      <c r="G1405" s="83"/>
      <c r="H1405" s="83"/>
    </row>
    <row r="1406" spans="3:8">
      <c r="C1406" s="83"/>
      <c r="D1406" s="83"/>
      <c r="F1406" s="83"/>
      <c r="G1406" s="83"/>
      <c r="H1406" s="83"/>
    </row>
    <row r="1407" spans="3:8">
      <c r="C1407" s="83"/>
      <c r="D1407" s="83"/>
      <c r="F1407" s="83"/>
      <c r="G1407" s="83"/>
      <c r="H1407" s="83"/>
    </row>
    <row r="1408" spans="3:8">
      <c r="C1408" s="83"/>
      <c r="D1408" s="83"/>
      <c r="F1408" s="83"/>
      <c r="G1408" s="83"/>
      <c r="H1408" s="83"/>
    </row>
    <row r="1409" spans="3:8">
      <c r="C1409" s="83"/>
      <c r="D1409" s="83"/>
      <c r="F1409" s="83"/>
      <c r="G1409" s="83"/>
      <c r="H1409" s="83"/>
    </row>
    <row r="1410" spans="3:8">
      <c r="C1410" s="83"/>
      <c r="D1410" s="83"/>
      <c r="F1410" s="83"/>
      <c r="G1410" s="83"/>
      <c r="H1410" s="83"/>
    </row>
    <row r="1411" spans="3:8">
      <c r="C1411" s="83"/>
      <c r="D1411" s="83"/>
      <c r="F1411" s="83"/>
      <c r="G1411" s="83"/>
      <c r="H1411" s="83"/>
    </row>
    <row r="1412" spans="3:8">
      <c r="C1412" s="83"/>
      <c r="D1412" s="83"/>
      <c r="F1412" s="83"/>
      <c r="G1412" s="83"/>
      <c r="H1412" s="83"/>
    </row>
    <row r="1413" spans="3:8">
      <c r="C1413" s="83"/>
      <c r="D1413" s="83"/>
      <c r="F1413" s="83"/>
      <c r="G1413" s="83"/>
      <c r="H1413" s="83"/>
    </row>
    <row r="1414" spans="3:8">
      <c r="C1414" s="83"/>
      <c r="D1414" s="83"/>
      <c r="F1414" s="83"/>
      <c r="G1414" s="83"/>
      <c r="H1414" s="83"/>
    </row>
    <row r="1415" spans="3:8">
      <c r="C1415" s="83"/>
      <c r="D1415" s="83"/>
      <c r="F1415" s="83"/>
      <c r="G1415" s="83"/>
      <c r="H1415" s="83"/>
    </row>
    <row r="1416" spans="3:8">
      <c r="C1416" s="83"/>
      <c r="D1416" s="83"/>
      <c r="F1416" s="83"/>
      <c r="G1416" s="83"/>
      <c r="H1416" s="83"/>
    </row>
    <row r="1417" spans="3:8">
      <c r="C1417" s="83"/>
      <c r="D1417" s="83"/>
      <c r="F1417" s="83"/>
      <c r="G1417" s="83"/>
      <c r="H1417" s="83"/>
    </row>
    <row r="1418" spans="3:8">
      <c r="C1418" s="83"/>
      <c r="D1418" s="83"/>
      <c r="F1418" s="83"/>
      <c r="G1418" s="83"/>
      <c r="H1418" s="83"/>
    </row>
    <row r="1419" spans="3:8">
      <c r="C1419" s="83"/>
      <c r="D1419" s="83"/>
      <c r="F1419" s="83"/>
      <c r="G1419" s="83"/>
      <c r="H1419" s="83"/>
    </row>
    <row r="1420" spans="3:8">
      <c r="C1420" s="83"/>
      <c r="D1420" s="83"/>
      <c r="F1420" s="83"/>
      <c r="G1420" s="83"/>
      <c r="H1420" s="83"/>
    </row>
    <row r="1421" spans="3:8">
      <c r="C1421" s="83"/>
      <c r="D1421" s="83"/>
      <c r="F1421" s="83"/>
      <c r="G1421" s="83"/>
      <c r="H1421" s="83"/>
    </row>
    <row r="1422" spans="3:8">
      <c r="C1422" s="83"/>
      <c r="D1422" s="83"/>
      <c r="F1422" s="83"/>
      <c r="G1422" s="83"/>
      <c r="H1422" s="83"/>
    </row>
    <row r="1423" spans="3:8">
      <c r="C1423" s="83"/>
      <c r="D1423" s="83"/>
      <c r="F1423" s="83"/>
      <c r="G1423" s="83"/>
      <c r="H1423" s="83"/>
    </row>
    <row r="1424" spans="3:8">
      <c r="C1424" s="83"/>
      <c r="D1424" s="83"/>
      <c r="F1424" s="83"/>
      <c r="G1424" s="83"/>
      <c r="H1424" s="83"/>
    </row>
    <row r="1425" spans="3:8">
      <c r="C1425" s="83"/>
      <c r="D1425" s="83"/>
      <c r="F1425" s="83"/>
      <c r="G1425" s="83"/>
      <c r="H1425" s="83"/>
    </row>
    <row r="1426" spans="3:8">
      <c r="C1426" s="83"/>
      <c r="D1426" s="83"/>
      <c r="F1426" s="83"/>
      <c r="G1426" s="83"/>
      <c r="H1426" s="83"/>
    </row>
    <row r="1427" spans="3:8">
      <c r="C1427" s="83"/>
      <c r="D1427" s="83"/>
      <c r="F1427" s="83"/>
      <c r="G1427" s="83"/>
      <c r="H1427" s="83"/>
    </row>
    <row r="1428" spans="3:8">
      <c r="C1428" s="83"/>
      <c r="D1428" s="83"/>
      <c r="F1428" s="83"/>
      <c r="G1428" s="83"/>
      <c r="H1428" s="83"/>
    </row>
    <row r="1429" spans="3:8">
      <c r="C1429" s="83"/>
      <c r="D1429" s="83"/>
      <c r="F1429" s="83"/>
      <c r="G1429" s="83"/>
      <c r="H1429" s="83"/>
    </row>
    <row r="1430" spans="3:8">
      <c r="C1430" s="83"/>
      <c r="D1430" s="83"/>
      <c r="F1430" s="83"/>
      <c r="G1430" s="83"/>
      <c r="H1430" s="83"/>
    </row>
    <row r="1431" spans="3:8">
      <c r="C1431" s="83"/>
      <c r="D1431" s="83"/>
      <c r="F1431" s="83"/>
      <c r="G1431" s="83"/>
      <c r="H1431" s="83"/>
    </row>
    <row r="1432" spans="3:8">
      <c r="C1432" s="83"/>
      <c r="D1432" s="83"/>
      <c r="F1432" s="83"/>
      <c r="G1432" s="83"/>
      <c r="H1432" s="83"/>
    </row>
    <row r="1433" spans="3:8">
      <c r="C1433" s="83"/>
      <c r="D1433" s="83"/>
      <c r="F1433" s="83"/>
      <c r="G1433" s="83"/>
      <c r="H1433" s="83"/>
    </row>
    <row r="1434" spans="3:8">
      <c r="C1434" s="83"/>
      <c r="D1434" s="83"/>
      <c r="F1434" s="83"/>
      <c r="G1434" s="83"/>
      <c r="H1434" s="83"/>
    </row>
    <row r="1435" spans="3:8">
      <c r="C1435" s="83"/>
      <c r="D1435" s="83"/>
      <c r="F1435" s="83"/>
      <c r="G1435" s="83"/>
      <c r="H1435" s="83"/>
    </row>
    <row r="1436" spans="3:8">
      <c r="C1436" s="83"/>
      <c r="D1436" s="83"/>
      <c r="F1436" s="83"/>
      <c r="G1436" s="83"/>
      <c r="H1436" s="83"/>
    </row>
    <row r="1437" spans="3:8">
      <c r="C1437" s="83"/>
      <c r="D1437" s="83"/>
      <c r="F1437" s="83"/>
      <c r="G1437" s="83"/>
      <c r="H1437" s="83"/>
    </row>
    <row r="1438" spans="3:8">
      <c r="C1438" s="83"/>
      <c r="D1438" s="83"/>
      <c r="F1438" s="83"/>
      <c r="G1438" s="83"/>
      <c r="H1438" s="83"/>
    </row>
    <row r="1439" spans="3:8">
      <c r="C1439" s="83"/>
      <c r="D1439" s="83"/>
      <c r="F1439" s="83"/>
      <c r="G1439" s="83"/>
      <c r="H1439" s="83"/>
    </row>
    <row r="1440" spans="3:8">
      <c r="C1440" s="83"/>
      <c r="D1440" s="83"/>
      <c r="F1440" s="83"/>
      <c r="G1440" s="83"/>
      <c r="H1440" s="83"/>
    </row>
    <row r="1441" spans="3:8">
      <c r="C1441" s="83"/>
      <c r="D1441" s="83"/>
      <c r="F1441" s="83"/>
      <c r="G1441" s="83"/>
      <c r="H1441" s="83"/>
    </row>
    <row r="1442" spans="3:8">
      <c r="C1442" s="83"/>
      <c r="D1442" s="83"/>
      <c r="F1442" s="83"/>
      <c r="G1442" s="83"/>
      <c r="H1442" s="83"/>
    </row>
    <row r="1443" spans="3:8">
      <c r="C1443" s="83"/>
      <c r="D1443" s="83"/>
      <c r="F1443" s="83"/>
      <c r="G1443" s="83"/>
      <c r="H1443" s="83"/>
    </row>
    <row r="1444" spans="3:8">
      <c r="C1444" s="83"/>
      <c r="D1444" s="83"/>
      <c r="F1444" s="83"/>
      <c r="G1444" s="83"/>
      <c r="H1444" s="83"/>
    </row>
    <row r="1445" spans="3:8">
      <c r="C1445" s="83"/>
      <c r="D1445" s="83"/>
      <c r="F1445" s="83"/>
      <c r="G1445" s="83"/>
      <c r="H1445" s="83"/>
    </row>
    <row r="1446" spans="3:8">
      <c r="C1446" s="83"/>
      <c r="D1446" s="83"/>
      <c r="F1446" s="83"/>
      <c r="G1446" s="83"/>
      <c r="H1446" s="83"/>
    </row>
    <row r="1447" spans="3:8">
      <c r="C1447" s="83"/>
      <c r="D1447" s="83"/>
      <c r="F1447" s="83"/>
      <c r="G1447" s="83"/>
      <c r="H1447" s="83"/>
    </row>
    <row r="1448" spans="3:8">
      <c r="C1448" s="83"/>
      <c r="D1448" s="83"/>
      <c r="F1448" s="83"/>
      <c r="G1448" s="83"/>
      <c r="H1448" s="83"/>
    </row>
    <row r="1449" spans="3:8">
      <c r="C1449" s="83"/>
      <c r="D1449" s="83"/>
      <c r="F1449" s="83"/>
      <c r="G1449" s="83"/>
      <c r="H1449" s="83"/>
    </row>
    <row r="1450" spans="3:8">
      <c r="C1450" s="83"/>
      <c r="D1450" s="83"/>
      <c r="F1450" s="83"/>
      <c r="G1450" s="83"/>
      <c r="H1450" s="83"/>
    </row>
    <row r="1451" spans="3:8">
      <c r="C1451" s="83"/>
      <c r="D1451" s="83"/>
      <c r="F1451" s="83"/>
      <c r="G1451" s="83"/>
      <c r="H1451" s="83"/>
    </row>
    <row r="1452" spans="3:8">
      <c r="C1452" s="83"/>
      <c r="D1452" s="83"/>
      <c r="F1452" s="83"/>
      <c r="G1452" s="83"/>
      <c r="H1452" s="83"/>
    </row>
    <row r="1453" spans="3:8">
      <c r="C1453" s="83"/>
      <c r="D1453" s="83"/>
      <c r="F1453" s="83"/>
      <c r="G1453" s="83"/>
      <c r="H1453" s="83"/>
    </row>
    <row r="1454" spans="3:8">
      <c r="C1454" s="83"/>
      <c r="D1454" s="83"/>
      <c r="F1454" s="83"/>
      <c r="G1454" s="83"/>
      <c r="H1454" s="83"/>
    </row>
    <row r="1455" spans="3:8">
      <c r="C1455" s="83"/>
      <c r="D1455" s="83"/>
      <c r="F1455" s="83"/>
      <c r="G1455" s="83"/>
      <c r="H1455" s="83"/>
    </row>
    <row r="1456" spans="3:8">
      <c r="C1456" s="83"/>
      <c r="D1456" s="83"/>
      <c r="F1456" s="83"/>
      <c r="G1456" s="83"/>
      <c r="H1456" s="83"/>
    </row>
    <row r="1457" spans="3:8">
      <c r="C1457" s="83"/>
      <c r="D1457" s="83"/>
      <c r="F1457" s="83"/>
      <c r="G1457" s="83"/>
      <c r="H1457" s="83"/>
    </row>
    <row r="1458" spans="3:8">
      <c r="C1458" s="83"/>
      <c r="D1458" s="83"/>
      <c r="F1458" s="83"/>
      <c r="G1458" s="83"/>
      <c r="H1458" s="83"/>
    </row>
    <row r="1459" spans="3:8">
      <c r="C1459" s="83"/>
      <c r="D1459" s="83"/>
      <c r="F1459" s="83"/>
      <c r="G1459" s="83"/>
      <c r="H1459" s="83"/>
    </row>
    <row r="1460" spans="3:8">
      <c r="C1460" s="83"/>
      <c r="D1460" s="83"/>
      <c r="F1460" s="83"/>
      <c r="G1460" s="83"/>
      <c r="H1460" s="83"/>
    </row>
    <row r="1461" spans="3:8">
      <c r="C1461" s="83"/>
      <c r="D1461" s="83"/>
      <c r="F1461" s="83"/>
      <c r="G1461" s="83"/>
      <c r="H1461" s="83"/>
    </row>
    <row r="1462" spans="3:8">
      <c r="C1462" s="83"/>
      <c r="D1462" s="83"/>
      <c r="F1462" s="83"/>
      <c r="G1462" s="83"/>
      <c r="H1462" s="83"/>
    </row>
    <row r="1463" spans="3:8">
      <c r="C1463" s="83"/>
      <c r="D1463" s="83"/>
      <c r="F1463" s="83"/>
      <c r="G1463" s="83"/>
      <c r="H1463" s="83"/>
    </row>
    <row r="1464" spans="3:8">
      <c r="C1464" s="83"/>
      <c r="D1464" s="83"/>
      <c r="F1464" s="83"/>
      <c r="G1464" s="83"/>
      <c r="H1464" s="83"/>
    </row>
    <row r="1465" spans="3:8">
      <c r="C1465" s="83"/>
      <c r="D1465" s="83"/>
      <c r="F1465" s="83"/>
      <c r="G1465" s="83"/>
      <c r="H1465" s="83"/>
    </row>
    <row r="1466" spans="3:8">
      <c r="C1466" s="83"/>
      <c r="D1466" s="83"/>
      <c r="F1466" s="83"/>
      <c r="G1466" s="83"/>
      <c r="H1466" s="83"/>
    </row>
    <row r="1467" spans="3:8">
      <c r="C1467" s="83"/>
      <c r="D1467" s="83"/>
      <c r="F1467" s="83"/>
      <c r="G1467" s="83"/>
      <c r="H1467" s="83"/>
    </row>
    <row r="1468" spans="3:8">
      <c r="C1468" s="83"/>
      <c r="D1468" s="83"/>
      <c r="F1468" s="83"/>
      <c r="G1468" s="83"/>
      <c r="H1468" s="83"/>
    </row>
    <row r="1469" spans="3:8">
      <c r="C1469" s="83"/>
      <c r="D1469" s="83"/>
      <c r="F1469" s="83"/>
      <c r="G1469" s="83"/>
      <c r="H1469" s="83"/>
    </row>
    <row r="1470" spans="3:8">
      <c r="C1470" s="83"/>
      <c r="D1470" s="83"/>
      <c r="F1470" s="83"/>
      <c r="G1470" s="83"/>
      <c r="H1470" s="83"/>
    </row>
    <row r="1471" spans="3:8">
      <c r="C1471" s="83"/>
      <c r="D1471" s="83"/>
      <c r="F1471" s="83"/>
      <c r="G1471" s="83"/>
      <c r="H1471" s="83"/>
    </row>
    <row r="1472" spans="3:8">
      <c r="C1472" s="83"/>
      <c r="D1472" s="83"/>
      <c r="F1472" s="83"/>
      <c r="G1472" s="83"/>
      <c r="H1472" s="83"/>
    </row>
    <row r="1473" spans="3:8">
      <c r="C1473" s="83"/>
      <c r="D1473" s="83"/>
      <c r="F1473" s="83"/>
      <c r="G1473" s="83"/>
      <c r="H1473" s="83"/>
    </row>
    <row r="1474" spans="3:8">
      <c r="C1474" s="83"/>
      <c r="D1474" s="83"/>
      <c r="F1474" s="83"/>
      <c r="G1474" s="83"/>
      <c r="H1474" s="83"/>
    </row>
    <row r="1475" spans="3:8">
      <c r="C1475" s="83"/>
      <c r="D1475" s="83"/>
      <c r="F1475" s="83"/>
      <c r="G1475" s="83"/>
      <c r="H1475" s="83"/>
    </row>
    <row r="1476" spans="3:8">
      <c r="C1476" s="83"/>
      <c r="D1476" s="83"/>
      <c r="F1476" s="83"/>
      <c r="G1476" s="83"/>
      <c r="H1476" s="83"/>
    </row>
    <row r="1477" spans="3:8">
      <c r="C1477" s="83"/>
      <c r="D1477" s="83"/>
      <c r="F1477" s="83"/>
      <c r="G1477" s="83"/>
      <c r="H1477" s="83"/>
    </row>
    <row r="1478" spans="3:8">
      <c r="C1478" s="83"/>
      <c r="D1478" s="83"/>
      <c r="F1478" s="83"/>
      <c r="G1478" s="83"/>
      <c r="H1478" s="83"/>
    </row>
    <row r="1479" spans="3:8">
      <c r="C1479" s="83"/>
      <c r="D1479" s="83"/>
      <c r="F1479" s="83"/>
      <c r="G1479" s="83"/>
      <c r="H1479" s="83"/>
    </row>
    <row r="1480" spans="3:8">
      <c r="C1480" s="83"/>
      <c r="D1480" s="83"/>
      <c r="F1480" s="83"/>
      <c r="G1480" s="83"/>
      <c r="H1480" s="83"/>
    </row>
    <row r="1481" spans="3:8">
      <c r="C1481" s="83"/>
      <c r="D1481" s="83"/>
      <c r="F1481" s="83"/>
      <c r="G1481" s="83"/>
      <c r="H1481" s="83"/>
    </row>
    <row r="1482" spans="3:8">
      <c r="C1482" s="83"/>
      <c r="D1482" s="83"/>
      <c r="F1482" s="83"/>
      <c r="G1482" s="83"/>
      <c r="H1482" s="83"/>
    </row>
    <row r="1483" spans="3:8">
      <c r="C1483" s="83"/>
      <c r="D1483" s="83"/>
      <c r="F1483" s="83"/>
      <c r="G1483" s="83"/>
      <c r="H1483" s="83"/>
    </row>
    <row r="1484" spans="3:8">
      <c r="C1484" s="83"/>
      <c r="D1484" s="83"/>
      <c r="F1484" s="83"/>
      <c r="G1484" s="83"/>
      <c r="H1484" s="83"/>
    </row>
    <row r="1485" spans="3:8">
      <c r="C1485" s="83"/>
      <c r="D1485" s="83"/>
      <c r="F1485" s="83"/>
      <c r="G1485" s="83"/>
      <c r="H1485" s="83"/>
    </row>
    <row r="1486" spans="3:8">
      <c r="C1486" s="83"/>
      <c r="D1486" s="83"/>
      <c r="F1486" s="83"/>
      <c r="G1486" s="83"/>
      <c r="H1486" s="83"/>
    </row>
    <row r="1487" spans="3:8">
      <c r="C1487" s="83"/>
      <c r="D1487" s="83"/>
      <c r="F1487" s="83"/>
      <c r="G1487" s="83"/>
      <c r="H1487" s="83"/>
    </row>
    <row r="1488" spans="3:8">
      <c r="C1488" s="83"/>
      <c r="D1488" s="83"/>
      <c r="F1488" s="83"/>
      <c r="G1488" s="83"/>
      <c r="H1488" s="83"/>
    </row>
    <row r="1489" spans="3:8">
      <c r="C1489" s="83"/>
      <c r="D1489" s="83"/>
      <c r="F1489" s="83"/>
      <c r="G1489" s="83"/>
      <c r="H1489" s="83"/>
    </row>
    <row r="1490" spans="3:8">
      <c r="C1490" s="83"/>
      <c r="D1490" s="83"/>
      <c r="F1490" s="83"/>
      <c r="G1490" s="83"/>
      <c r="H1490" s="83"/>
    </row>
    <row r="1491" spans="3:8">
      <c r="C1491" s="83"/>
      <c r="D1491" s="83"/>
      <c r="F1491" s="83"/>
      <c r="G1491" s="83"/>
      <c r="H1491" s="83"/>
    </row>
    <row r="1492" spans="3:8">
      <c r="C1492" s="83"/>
      <c r="D1492" s="83"/>
      <c r="F1492" s="83"/>
      <c r="G1492" s="83"/>
      <c r="H1492" s="83"/>
    </row>
    <row r="1493" spans="3:8">
      <c r="C1493" s="83"/>
      <c r="D1493" s="83"/>
      <c r="F1493" s="83"/>
      <c r="G1493" s="83"/>
      <c r="H1493" s="83"/>
    </row>
    <row r="1494" spans="3:8">
      <c r="C1494" s="83"/>
      <c r="D1494" s="83"/>
      <c r="F1494" s="83"/>
      <c r="G1494" s="83"/>
      <c r="H1494" s="83"/>
    </row>
    <row r="1495" spans="3:8">
      <c r="C1495" s="83"/>
      <c r="D1495" s="83"/>
      <c r="F1495" s="83"/>
      <c r="G1495" s="83"/>
      <c r="H1495" s="83"/>
    </row>
    <row r="1496" spans="3:8">
      <c r="C1496" s="83"/>
      <c r="D1496" s="83"/>
      <c r="F1496" s="83"/>
      <c r="G1496" s="83"/>
      <c r="H1496" s="83"/>
    </row>
    <row r="1497" spans="3:8">
      <c r="C1497" s="83"/>
      <c r="D1497" s="83"/>
      <c r="F1497" s="83"/>
      <c r="G1497" s="83"/>
      <c r="H1497" s="83"/>
    </row>
    <row r="1498" spans="3:8">
      <c r="C1498" s="83"/>
      <c r="D1498" s="83"/>
      <c r="F1498" s="83"/>
      <c r="G1498" s="83"/>
      <c r="H1498" s="83"/>
    </row>
    <row r="1499" spans="3:8">
      <c r="C1499" s="83"/>
      <c r="D1499" s="83"/>
      <c r="F1499" s="83"/>
      <c r="G1499" s="83"/>
      <c r="H1499" s="83"/>
    </row>
    <row r="1500" spans="3:8">
      <c r="C1500" s="83"/>
      <c r="D1500" s="83"/>
      <c r="F1500" s="83"/>
      <c r="G1500" s="83"/>
      <c r="H1500" s="83"/>
    </row>
    <row r="1501" spans="3:8">
      <c r="C1501" s="83"/>
      <c r="D1501" s="83"/>
      <c r="F1501" s="83"/>
      <c r="G1501" s="83"/>
      <c r="H1501" s="83"/>
    </row>
    <row r="1502" spans="3:8">
      <c r="C1502" s="83"/>
      <c r="D1502" s="83"/>
      <c r="F1502" s="83"/>
      <c r="G1502" s="83"/>
      <c r="H1502" s="83"/>
    </row>
    <row r="1503" spans="3:8">
      <c r="C1503" s="83"/>
      <c r="D1503" s="83"/>
      <c r="F1503" s="83"/>
      <c r="G1503" s="83"/>
      <c r="H1503" s="83"/>
    </row>
    <row r="1504" spans="3:8">
      <c r="C1504" s="83"/>
      <c r="D1504" s="83"/>
      <c r="F1504" s="83"/>
      <c r="G1504" s="83"/>
      <c r="H1504" s="83"/>
    </row>
    <row r="1505" spans="3:8">
      <c r="C1505" s="83"/>
      <c r="D1505" s="83"/>
      <c r="F1505" s="83"/>
      <c r="G1505" s="83"/>
      <c r="H1505" s="83"/>
    </row>
    <row r="1506" spans="3:8">
      <c r="C1506" s="83"/>
      <c r="D1506" s="83"/>
      <c r="F1506" s="83"/>
      <c r="G1506" s="83"/>
      <c r="H1506" s="83"/>
    </row>
    <row r="1507" spans="3:8">
      <c r="C1507" s="83"/>
      <c r="D1507" s="83"/>
      <c r="F1507" s="83"/>
      <c r="G1507" s="83"/>
      <c r="H1507" s="83"/>
    </row>
    <row r="1508" spans="3:8">
      <c r="C1508" s="83"/>
      <c r="D1508" s="83"/>
      <c r="F1508" s="83"/>
      <c r="G1508" s="83"/>
      <c r="H1508" s="83"/>
    </row>
    <row r="1509" spans="3:8">
      <c r="C1509" s="83"/>
      <c r="D1509" s="83"/>
      <c r="F1509" s="83"/>
      <c r="G1509" s="83"/>
      <c r="H1509" s="83"/>
    </row>
    <row r="1510" spans="3:8">
      <c r="C1510" s="83"/>
      <c r="D1510" s="83"/>
      <c r="F1510" s="83"/>
      <c r="G1510" s="83"/>
      <c r="H1510" s="83"/>
    </row>
    <row r="1511" spans="3:8">
      <c r="C1511" s="83"/>
      <c r="D1511" s="83"/>
      <c r="F1511" s="83"/>
      <c r="G1511" s="83"/>
      <c r="H1511" s="83"/>
    </row>
    <row r="1512" spans="3:8">
      <c r="C1512" s="83"/>
      <c r="D1512" s="83"/>
      <c r="F1512" s="83"/>
      <c r="G1512" s="83"/>
      <c r="H1512" s="83"/>
    </row>
    <row r="1513" spans="3:8">
      <c r="C1513" s="83"/>
      <c r="D1513" s="83"/>
      <c r="F1513" s="83"/>
      <c r="G1513" s="83"/>
      <c r="H1513" s="83"/>
    </row>
    <row r="1514" spans="3:8">
      <c r="C1514" s="83"/>
      <c r="D1514" s="83"/>
      <c r="F1514" s="83"/>
      <c r="G1514" s="83"/>
      <c r="H1514" s="83"/>
    </row>
    <row r="1515" spans="3:8">
      <c r="C1515" s="83"/>
      <c r="D1515" s="83"/>
      <c r="F1515" s="83"/>
      <c r="G1515" s="83"/>
      <c r="H1515" s="83"/>
    </row>
    <row r="1516" spans="3:8">
      <c r="C1516" s="83"/>
      <c r="D1516" s="83"/>
      <c r="F1516" s="83"/>
      <c r="G1516" s="83"/>
      <c r="H1516" s="83"/>
    </row>
    <row r="1517" spans="3:8">
      <c r="C1517" s="83"/>
      <c r="D1517" s="83"/>
      <c r="F1517" s="83"/>
      <c r="G1517" s="83"/>
      <c r="H1517" s="83"/>
    </row>
    <row r="1518" spans="3:8">
      <c r="C1518" s="83"/>
      <c r="D1518" s="83"/>
      <c r="F1518" s="83"/>
      <c r="G1518" s="83"/>
      <c r="H1518" s="83"/>
    </row>
    <row r="1519" spans="3:8">
      <c r="C1519" s="83"/>
      <c r="D1519" s="83"/>
      <c r="F1519" s="83"/>
      <c r="G1519" s="83"/>
      <c r="H1519" s="83"/>
    </row>
    <row r="1520" spans="3:8">
      <c r="C1520" s="83"/>
      <c r="D1520" s="83"/>
      <c r="F1520" s="83"/>
      <c r="G1520" s="83"/>
      <c r="H1520" s="83"/>
    </row>
    <row r="1521" spans="3:8">
      <c r="C1521" s="83"/>
      <c r="D1521" s="83"/>
      <c r="F1521" s="83"/>
      <c r="G1521" s="83"/>
      <c r="H1521" s="83"/>
    </row>
    <row r="1522" spans="3:8">
      <c r="C1522" s="83"/>
      <c r="D1522" s="83"/>
      <c r="F1522" s="83"/>
      <c r="G1522" s="83"/>
      <c r="H1522" s="83"/>
    </row>
    <row r="1523" spans="3:8">
      <c r="C1523" s="83"/>
      <c r="D1523" s="83"/>
      <c r="F1523" s="83"/>
      <c r="G1523" s="83"/>
      <c r="H1523" s="83"/>
    </row>
    <row r="1524" spans="3:8">
      <c r="C1524" s="83"/>
      <c r="D1524" s="83"/>
      <c r="F1524" s="83"/>
      <c r="G1524" s="83"/>
      <c r="H1524" s="83"/>
    </row>
    <row r="1525" spans="3:8">
      <c r="C1525" s="83"/>
      <c r="D1525" s="83"/>
      <c r="F1525" s="83"/>
      <c r="G1525" s="83"/>
      <c r="H1525" s="83"/>
    </row>
    <row r="1526" spans="3:8">
      <c r="C1526" s="83"/>
      <c r="D1526" s="83"/>
      <c r="F1526" s="83"/>
      <c r="G1526" s="83"/>
      <c r="H1526" s="83"/>
    </row>
    <row r="1527" spans="3:8">
      <c r="C1527" s="83"/>
      <c r="D1527" s="83"/>
      <c r="F1527" s="83"/>
      <c r="G1527" s="83"/>
      <c r="H1527" s="83"/>
    </row>
    <row r="1528" spans="3:8">
      <c r="C1528" s="83"/>
      <c r="D1528" s="83"/>
      <c r="F1528" s="83"/>
      <c r="G1528" s="83"/>
      <c r="H1528" s="83"/>
    </row>
    <row r="1529" spans="3:8">
      <c r="C1529" s="83"/>
      <c r="D1529" s="83"/>
      <c r="F1529" s="83"/>
      <c r="G1529" s="83"/>
      <c r="H1529" s="83"/>
    </row>
    <row r="1530" spans="3:8">
      <c r="C1530" s="83"/>
      <c r="D1530" s="83"/>
      <c r="F1530" s="83"/>
      <c r="G1530" s="83"/>
      <c r="H1530" s="83"/>
    </row>
    <row r="1531" spans="3:8">
      <c r="C1531" s="83"/>
      <c r="D1531" s="83"/>
      <c r="F1531" s="83"/>
      <c r="G1531" s="83"/>
      <c r="H1531" s="83"/>
    </row>
    <row r="1532" spans="3:8">
      <c r="C1532" s="83"/>
      <c r="D1532" s="83"/>
      <c r="F1532" s="83"/>
      <c r="G1532" s="83"/>
      <c r="H1532" s="83"/>
    </row>
    <row r="1533" spans="3:8">
      <c r="C1533" s="83"/>
      <c r="D1533" s="83"/>
      <c r="F1533" s="83"/>
      <c r="G1533" s="83"/>
      <c r="H1533" s="83"/>
    </row>
    <row r="1534" spans="3:8">
      <c r="C1534" s="83"/>
      <c r="D1534" s="83"/>
      <c r="F1534" s="83"/>
      <c r="G1534" s="83"/>
      <c r="H1534" s="83"/>
    </row>
    <row r="1535" spans="3:8">
      <c r="C1535" s="83"/>
      <c r="D1535" s="83"/>
      <c r="F1535" s="83"/>
      <c r="G1535" s="83"/>
      <c r="H1535" s="83"/>
    </row>
    <row r="1536" spans="3:8">
      <c r="C1536" s="83"/>
      <c r="D1536" s="83"/>
      <c r="F1536" s="83"/>
      <c r="G1536" s="83"/>
      <c r="H1536" s="83"/>
    </row>
    <row r="1537" spans="3:8">
      <c r="C1537" s="83"/>
      <c r="D1537" s="83"/>
      <c r="F1537" s="83"/>
      <c r="G1537" s="83"/>
      <c r="H1537" s="83"/>
    </row>
    <row r="1538" spans="3:8">
      <c r="C1538" s="83"/>
      <c r="D1538" s="83"/>
      <c r="F1538" s="83"/>
      <c r="G1538" s="83"/>
      <c r="H1538" s="83"/>
    </row>
    <row r="1539" spans="3:8">
      <c r="C1539" s="83"/>
      <c r="D1539" s="83"/>
      <c r="F1539" s="83"/>
      <c r="G1539" s="83"/>
      <c r="H1539" s="83"/>
    </row>
    <row r="1540" spans="3:8">
      <c r="C1540" s="83"/>
      <c r="D1540" s="83"/>
      <c r="F1540" s="83"/>
      <c r="G1540" s="83"/>
      <c r="H1540" s="83"/>
    </row>
    <row r="1541" spans="3:8">
      <c r="C1541" s="83"/>
      <c r="D1541" s="83"/>
      <c r="F1541" s="83"/>
      <c r="G1541" s="83"/>
      <c r="H1541" s="83"/>
    </row>
    <row r="1542" spans="3:8">
      <c r="C1542" s="83"/>
      <c r="D1542" s="83"/>
      <c r="F1542" s="83"/>
      <c r="G1542" s="83"/>
      <c r="H1542" s="83"/>
    </row>
    <row r="1543" spans="3:8">
      <c r="C1543" s="83"/>
      <c r="D1543" s="83"/>
      <c r="F1543" s="83"/>
      <c r="G1543" s="83"/>
      <c r="H1543" s="83"/>
    </row>
    <row r="1544" spans="3:8">
      <c r="C1544" s="83"/>
      <c r="D1544" s="83"/>
      <c r="F1544" s="83"/>
      <c r="G1544" s="83"/>
      <c r="H1544" s="83"/>
    </row>
    <row r="1545" spans="3:8">
      <c r="C1545" s="83"/>
      <c r="D1545" s="83"/>
      <c r="F1545" s="83"/>
      <c r="G1545" s="83"/>
      <c r="H1545" s="83"/>
    </row>
    <row r="1546" spans="3:8">
      <c r="C1546" s="83"/>
      <c r="D1546" s="83"/>
      <c r="F1546" s="83"/>
      <c r="G1546" s="83"/>
      <c r="H1546" s="83"/>
    </row>
    <row r="1547" spans="3:8">
      <c r="C1547" s="83"/>
      <c r="D1547" s="83"/>
      <c r="F1547" s="83"/>
      <c r="G1547" s="83"/>
      <c r="H1547" s="83"/>
    </row>
    <row r="1548" spans="3:8">
      <c r="C1548" s="83"/>
      <c r="D1548" s="83"/>
      <c r="F1548" s="83"/>
      <c r="G1548" s="83"/>
      <c r="H1548" s="83"/>
    </row>
    <row r="1549" spans="3:8">
      <c r="C1549" s="83"/>
      <c r="D1549" s="83"/>
      <c r="F1549" s="83"/>
      <c r="G1549" s="83"/>
      <c r="H1549" s="83"/>
    </row>
    <row r="1550" spans="3:8">
      <c r="C1550" s="83"/>
      <c r="D1550" s="83"/>
      <c r="F1550" s="83"/>
      <c r="G1550" s="83"/>
      <c r="H1550" s="83"/>
    </row>
    <row r="1551" spans="3:8">
      <c r="C1551" s="83"/>
      <c r="D1551" s="83"/>
      <c r="F1551" s="83"/>
      <c r="G1551" s="83"/>
      <c r="H1551" s="83"/>
    </row>
    <row r="1552" spans="3:8">
      <c r="C1552" s="83"/>
      <c r="D1552" s="83"/>
      <c r="F1552" s="83"/>
      <c r="G1552" s="83"/>
      <c r="H1552" s="83"/>
    </row>
    <row r="1553" spans="3:8">
      <c r="C1553" s="83"/>
      <c r="D1553" s="83"/>
      <c r="F1553" s="83"/>
      <c r="G1553" s="83"/>
      <c r="H1553" s="83"/>
    </row>
    <row r="1554" spans="3:8">
      <c r="C1554" s="83"/>
      <c r="D1554" s="83"/>
      <c r="F1554" s="83"/>
      <c r="G1554" s="83"/>
      <c r="H1554" s="83"/>
    </row>
    <row r="1555" spans="3:8">
      <c r="C1555" s="83"/>
      <c r="D1555" s="83"/>
      <c r="F1555" s="83"/>
      <c r="G1555" s="83"/>
      <c r="H1555" s="83"/>
    </row>
    <row r="1556" spans="3:8">
      <c r="C1556" s="83"/>
      <c r="D1556" s="83"/>
      <c r="F1556" s="83"/>
      <c r="G1556" s="83"/>
      <c r="H1556" s="83"/>
    </row>
    <row r="1557" spans="3:8">
      <c r="C1557" s="83"/>
      <c r="D1557" s="83"/>
      <c r="F1557" s="83"/>
      <c r="G1557" s="83"/>
      <c r="H1557" s="83"/>
    </row>
    <row r="1558" spans="3:8">
      <c r="C1558" s="83"/>
      <c r="D1558" s="83"/>
      <c r="F1558" s="83"/>
      <c r="G1558" s="83"/>
      <c r="H1558" s="83"/>
    </row>
    <row r="1559" spans="3:8">
      <c r="C1559" s="83"/>
      <c r="D1559" s="83"/>
      <c r="F1559" s="83"/>
      <c r="G1559" s="83"/>
      <c r="H1559" s="83"/>
    </row>
    <row r="1560" spans="3:8">
      <c r="C1560" s="83"/>
      <c r="D1560" s="83"/>
      <c r="F1560" s="83"/>
      <c r="G1560" s="83"/>
      <c r="H1560" s="83"/>
    </row>
    <row r="1561" spans="3:8">
      <c r="C1561" s="83"/>
      <c r="D1561" s="83"/>
      <c r="F1561" s="83"/>
      <c r="G1561" s="83"/>
      <c r="H1561" s="83"/>
    </row>
    <row r="1562" spans="3:8">
      <c r="C1562" s="83"/>
      <c r="D1562" s="83"/>
      <c r="F1562" s="83"/>
      <c r="G1562" s="83"/>
      <c r="H1562" s="83"/>
    </row>
    <row r="1563" spans="3:8">
      <c r="C1563" s="83"/>
      <c r="D1563" s="83"/>
      <c r="F1563" s="83"/>
      <c r="G1563" s="83"/>
      <c r="H1563" s="83"/>
    </row>
    <row r="1564" spans="3:8">
      <c r="C1564" s="83"/>
      <c r="D1564" s="83"/>
      <c r="F1564" s="83"/>
      <c r="G1564" s="83"/>
      <c r="H1564" s="83"/>
    </row>
    <row r="1565" spans="3:8">
      <c r="C1565" s="83"/>
      <c r="D1565" s="83"/>
      <c r="F1565" s="83"/>
      <c r="G1565" s="83"/>
      <c r="H1565" s="83"/>
    </row>
    <row r="1566" spans="3:8">
      <c r="C1566" s="83"/>
      <c r="D1566" s="83"/>
      <c r="F1566" s="83"/>
      <c r="G1566" s="83"/>
      <c r="H1566" s="83"/>
    </row>
    <row r="1567" spans="3:8">
      <c r="C1567" s="83"/>
      <c r="D1567" s="83"/>
      <c r="F1567" s="83"/>
      <c r="G1567" s="83"/>
      <c r="H1567" s="83"/>
    </row>
    <row r="1568" spans="3:8">
      <c r="C1568" s="83"/>
      <c r="D1568" s="83"/>
      <c r="F1568" s="83"/>
      <c r="G1568" s="83"/>
      <c r="H1568" s="83"/>
    </row>
    <row r="1569" spans="3:8">
      <c r="C1569" s="83"/>
      <c r="D1569" s="83"/>
      <c r="F1569" s="83"/>
      <c r="G1569" s="83"/>
      <c r="H1569" s="83"/>
    </row>
    <row r="1570" spans="3:8">
      <c r="C1570" s="83"/>
      <c r="D1570" s="83"/>
      <c r="F1570" s="83"/>
      <c r="G1570" s="83"/>
      <c r="H1570" s="83"/>
    </row>
    <row r="1571" spans="3:8">
      <c r="C1571" s="83"/>
      <c r="D1571" s="83"/>
      <c r="F1571" s="83"/>
      <c r="G1571" s="83"/>
      <c r="H1571" s="83"/>
    </row>
    <row r="1572" spans="3:8">
      <c r="C1572" s="83"/>
      <c r="D1572" s="83"/>
      <c r="F1572" s="83"/>
      <c r="G1572" s="83"/>
      <c r="H1572" s="83"/>
    </row>
    <row r="1573" spans="3:8">
      <c r="C1573" s="83"/>
      <c r="D1573" s="83"/>
      <c r="F1573" s="83"/>
      <c r="G1573" s="83"/>
      <c r="H1573" s="83"/>
    </row>
    <row r="1574" spans="3:8">
      <c r="C1574" s="83"/>
      <c r="D1574" s="83"/>
      <c r="F1574" s="83"/>
      <c r="G1574" s="83"/>
      <c r="H1574" s="83"/>
    </row>
    <row r="1575" spans="3:8">
      <c r="C1575" s="83"/>
      <c r="D1575" s="83"/>
      <c r="F1575" s="83"/>
      <c r="G1575" s="83"/>
      <c r="H1575" s="83"/>
    </row>
    <row r="1576" spans="3:8">
      <c r="C1576" s="83"/>
      <c r="D1576" s="83"/>
      <c r="F1576" s="83"/>
      <c r="G1576" s="83"/>
      <c r="H1576" s="83"/>
    </row>
    <row r="1577" spans="3:8">
      <c r="C1577" s="83"/>
      <c r="D1577" s="83"/>
      <c r="F1577" s="83"/>
      <c r="G1577" s="83"/>
      <c r="H1577" s="83"/>
    </row>
    <row r="1578" spans="3:8">
      <c r="C1578" s="83"/>
      <c r="D1578" s="83"/>
      <c r="F1578" s="83"/>
      <c r="G1578" s="83"/>
      <c r="H1578" s="83"/>
    </row>
    <row r="1579" spans="3:8">
      <c r="C1579" s="83"/>
      <c r="D1579" s="83"/>
      <c r="F1579" s="83"/>
      <c r="G1579" s="83"/>
      <c r="H1579" s="83"/>
    </row>
    <row r="1580" spans="3:8">
      <c r="C1580" s="83"/>
      <c r="D1580" s="83"/>
      <c r="F1580" s="83"/>
      <c r="G1580" s="83"/>
      <c r="H1580" s="83"/>
    </row>
    <row r="1581" spans="3:8">
      <c r="C1581" s="83"/>
      <c r="D1581" s="83"/>
      <c r="F1581" s="83"/>
      <c r="G1581" s="83"/>
      <c r="H1581" s="83"/>
    </row>
    <row r="1582" spans="3:8">
      <c r="C1582" s="83"/>
      <c r="D1582" s="83"/>
      <c r="F1582" s="83"/>
      <c r="G1582" s="83"/>
      <c r="H1582" s="83"/>
    </row>
    <row r="1583" spans="3:8">
      <c r="C1583" s="83"/>
      <c r="D1583" s="83"/>
      <c r="F1583" s="83"/>
      <c r="G1583" s="83"/>
      <c r="H1583" s="83"/>
    </row>
    <row r="1584" spans="3:8">
      <c r="C1584" s="83"/>
      <c r="D1584" s="83"/>
      <c r="F1584" s="83"/>
      <c r="G1584" s="83"/>
      <c r="H1584" s="83"/>
    </row>
    <row r="1585" spans="3:8">
      <c r="C1585" s="83"/>
      <c r="D1585" s="83"/>
      <c r="F1585" s="83"/>
      <c r="G1585" s="83"/>
      <c r="H1585" s="83"/>
    </row>
    <row r="1586" spans="3:8">
      <c r="C1586" s="83"/>
      <c r="D1586" s="83"/>
      <c r="F1586" s="83"/>
      <c r="G1586" s="83"/>
      <c r="H1586" s="83"/>
    </row>
    <row r="1587" spans="3:8">
      <c r="C1587" s="83"/>
      <c r="D1587" s="83"/>
      <c r="F1587" s="83"/>
      <c r="G1587" s="83"/>
      <c r="H1587" s="83"/>
    </row>
    <row r="1588" spans="3:8">
      <c r="C1588" s="83"/>
      <c r="D1588" s="83"/>
      <c r="F1588" s="83"/>
      <c r="G1588" s="83"/>
      <c r="H1588" s="83"/>
    </row>
    <row r="1589" spans="3:8">
      <c r="C1589" s="83"/>
      <c r="D1589" s="83"/>
      <c r="F1589" s="83"/>
      <c r="G1589" s="83"/>
      <c r="H1589" s="83"/>
    </row>
    <row r="1590" spans="3:8">
      <c r="C1590" s="83"/>
      <c r="D1590" s="83"/>
      <c r="F1590" s="83"/>
      <c r="G1590" s="83"/>
      <c r="H1590" s="83"/>
    </row>
    <row r="1591" spans="3:8">
      <c r="C1591" s="83"/>
      <c r="D1591" s="83"/>
      <c r="F1591" s="83"/>
      <c r="G1591" s="83"/>
      <c r="H1591" s="83"/>
    </row>
    <row r="1592" spans="3:8">
      <c r="C1592" s="83"/>
      <c r="D1592" s="83"/>
      <c r="F1592" s="83"/>
      <c r="G1592" s="83"/>
      <c r="H1592" s="83"/>
    </row>
    <row r="1593" spans="3:8">
      <c r="C1593" s="83"/>
      <c r="D1593" s="83"/>
      <c r="F1593" s="83"/>
      <c r="G1593" s="83"/>
      <c r="H1593" s="83"/>
    </row>
    <row r="1594" spans="3:8">
      <c r="C1594" s="83"/>
      <c r="D1594" s="83"/>
      <c r="F1594" s="83"/>
      <c r="G1594" s="83"/>
      <c r="H1594" s="83"/>
    </row>
    <row r="1595" spans="3:8">
      <c r="C1595" s="83"/>
      <c r="D1595" s="83"/>
      <c r="F1595" s="83"/>
      <c r="G1595" s="83"/>
      <c r="H1595" s="83"/>
    </row>
    <row r="1596" spans="3:8">
      <c r="C1596" s="83"/>
      <c r="D1596" s="83"/>
      <c r="F1596" s="83"/>
      <c r="G1596" s="83"/>
      <c r="H1596" s="83"/>
    </row>
    <row r="1597" spans="3:8">
      <c r="C1597" s="83"/>
      <c r="D1597" s="83"/>
      <c r="F1597" s="83"/>
      <c r="G1597" s="83"/>
      <c r="H1597" s="83"/>
    </row>
    <row r="1598" spans="3:8">
      <c r="C1598" s="83"/>
      <c r="D1598" s="83"/>
      <c r="F1598" s="83"/>
      <c r="G1598" s="83"/>
      <c r="H1598" s="83"/>
    </row>
    <row r="1599" spans="3:8">
      <c r="C1599" s="83"/>
      <c r="D1599" s="83"/>
      <c r="F1599" s="83"/>
      <c r="G1599" s="83"/>
      <c r="H1599" s="83"/>
    </row>
    <row r="1600" spans="3:8">
      <c r="C1600" s="83"/>
      <c r="D1600" s="83"/>
      <c r="F1600" s="83"/>
      <c r="G1600" s="83"/>
      <c r="H1600" s="83"/>
    </row>
    <row r="1601" spans="3:8">
      <c r="C1601" s="83"/>
      <c r="D1601" s="83"/>
      <c r="F1601" s="83"/>
      <c r="G1601" s="83"/>
      <c r="H1601" s="83"/>
    </row>
    <row r="1602" spans="3:8">
      <c r="C1602" s="83"/>
      <c r="D1602" s="83"/>
      <c r="F1602" s="83"/>
      <c r="G1602" s="83"/>
      <c r="H1602" s="83"/>
    </row>
    <row r="1603" spans="3:8">
      <c r="C1603" s="83"/>
      <c r="D1603" s="83"/>
      <c r="F1603" s="83"/>
      <c r="G1603" s="83"/>
      <c r="H1603" s="83"/>
    </row>
    <row r="1604" spans="3:8">
      <c r="C1604" s="83"/>
      <c r="D1604" s="83"/>
      <c r="F1604" s="83"/>
      <c r="G1604" s="83"/>
      <c r="H1604" s="83"/>
    </row>
    <row r="1605" spans="3:8">
      <c r="C1605" s="83"/>
      <c r="D1605" s="83"/>
      <c r="F1605" s="83"/>
      <c r="G1605" s="83"/>
      <c r="H1605" s="83"/>
    </row>
    <row r="1606" spans="3:8">
      <c r="C1606" s="83"/>
      <c r="D1606" s="83"/>
      <c r="F1606" s="83"/>
      <c r="G1606" s="83"/>
      <c r="H1606" s="83"/>
    </row>
    <row r="1607" spans="3:8">
      <c r="C1607" s="83"/>
      <c r="D1607" s="83"/>
      <c r="F1607" s="83"/>
      <c r="G1607" s="83"/>
      <c r="H1607" s="83"/>
    </row>
    <row r="1608" spans="3:8">
      <c r="C1608" s="83"/>
      <c r="D1608" s="83"/>
      <c r="F1608" s="83"/>
      <c r="G1608" s="83"/>
      <c r="H1608" s="83"/>
    </row>
    <row r="1609" spans="3:8">
      <c r="C1609" s="83"/>
      <c r="D1609" s="83"/>
      <c r="F1609" s="83"/>
      <c r="G1609" s="83"/>
      <c r="H1609" s="83"/>
    </row>
    <row r="1610" spans="3:8">
      <c r="C1610" s="83"/>
      <c r="D1610" s="83"/>
      <c r="F1610" s="83"/>
      <c r="G1610" s="83"/>
      <c r="H1610" s="83"/>
    </row>
    <row r="1611" spans="3:8">
      <c r="C1611" s="83"/>
      <c r="D1611" s="83"/>
      <c r="F1611" s="83"/>
      <c r="G1611" s="83"/>
      <c r="H1611" s="83"/>
    </row>
    <row r="1612" spans="3:8">
      <c r="C1612" s="83"/>
      <c r="D1612" s="83"/>
      <c r="F1612" s="83"/>
      <c r="G1612" s="83"/>
      <c r="H1612" s="83"/>
    </row>
    <row r="1613" spans="3:8">
      <c r="C1613" s="83"/>
      <c r="D1613" s="83"/>
      <c r="F1613" s="83"/>
      <c r="G1613" s="83"/>
      <c r="H1613" s="83"/>
    </row>
    <row r="1614" spans="3:8">
      <c r="C1614" s="83"/>
      <c r="D1614" s="83"/>
      <c r="F1614" s="83"/>
      <c r="G1614" s="83"/>
      <c r="H1614" s="83"/>
    </row>
    <row r="1615" spans="3:8">
      <c r="C1615" s="83"/>
      <c r="D1615" s="83"/>
      <c r="F1615" s="83"/>
      <c r="G1615" s="83"/>
      <c r="H1615" s="83"/>
    </row>
    <row r="1616" spans="3:8">
      <c r="C1616" s="83"/>
      <c r="D1616" s="83"/>
      <c r="F1616" s="83"/>
      <c r="G1616" s="83"/>
      <c r="H1616" s="83"/>
    </row>
    <row r="1617" spans="3:8">
      <c r="C1617" s="83"/>
      <c r="D1617" s="83"/>
      <c r="F1617" s="83"/>
      <c r="G1617" s="83"/>
      <c r="H1617" s="83"/>
    </row>
    <row r="1618" spans="3:8">
      <c r="C1618" s="83"/>
      <c r="D1618" s="83"/>
      <c r="F1618" s="83"/>
      <c r="G1618" s="83"/>
      <c r="H1618" s="83"/>
    </row>
    <row r="1619" spans="3:8">
      <c r="C1619" s="83"/>
      <c r="D1619" s="83"/>
      <c r="F1619" s="83"/>
      <c r="G1619" s="83"/>
      <c r="H1619" s="83"/>
    </row>
    <row r="1620" spans="3:8">
      <c r="C1620" s="83"/>
      <c r="D1620" s="83"/>
      <c r="F1620" s="83"/>
      <c r="G1620" s="83"/>
      <c r="H1620" s="83"/>
    </row>
    <row r="1621" spans="3:8">
      <c r="C1621" s="83"/>
      <c r="D1621" s="83"/>
      <c r="F1621" s="83"/>
      <c r="G1621" s="83"/>
      <c r="H1621" s="83"/>
    </row>
    <row r="1622" spans="3:8">
      <c r="C1622" s="83"/>
      <c r="D1622" s="83"/>
      <c r="F1622" s="83"/>
      <c r="G1622" s="83"/>
      <c r="H1622" s="83"/>
    </row>
    <row r="1623" spans="3:8">
      <c r="C1623" s="83"/>
      <c r="D1623" s="83"/>
      <c r="F1623" s="83"/>
      <c r="G1623" s="83"/>
      <c r="H1623" s="83"/>
    </row>
    <row r="1624" spans="3:8">
      <c r="C1624" s="83"/>
      <c r="D1624" s="83"/>
      <c r="F1624" s="83"/>
      <c r="G1624" s="83"/>
      <c r="H1624" s="83"/>
    </row>
    <row r="1625" spans="3:8">
      <c r="C1625" s="83"/>
      <c r="D1625" s="83"/>
      <c r="F1625" s="83"/>
      <c r="G1625" s="83"/>
      <c r="H1625" s="83"/>
    </row>
    <row r="1626" spans="3:8">
      <c r="C1626" s="83"/>
      <c r="D1626" s="83"/>
      <c r="F1626" s="83"/>
      <c r="G1626" s="83"/>
      <c r="H1626" s="83"/>
    </row>
    <row r="1627" spans="3:8">
      <c r="C1627" s="83"/>
      <c r="D1627" s="83"/>
      <c r="F1627" s="83"/>
      <c r="G1627" s="83"/>
      <c r="H1627" s="83"/>
    </row>
    <row r="1628" spans="3:8">
      <c r="C1628" s="83"/>
      <c r="D1628" s="83"/>
      <c r="F1628" s="83"/>
      <c r="G1628" s="83"/>
      <c r="H1628" s="83"/>
    </row>
    <row r="1629" spans="3:8">
      <c r="C1629" s="83"/>
      <c r="D1629" s="83"/>
      <c r="F1629" s="83"/>
      <c r="G1629" s="83"/>
      <c r="H1629" s="83"/>
    </row>
    <row r="1630" spans="3:8">
      <c r="C1630" s="83"/>
      <c r="D1630" s="83"/>
      <c r="F1630" s="83"/>
      <c r="G1630" s="83"/>
      <c r="H1630" s="83"/>
    </row>
    <row r="1631" spans="3:8">
      <c r="C1631" s="83"/>
      <c r="D1631" s="83"/>
      <c r="F1631" s="83"/>
      <c r="G1631" s="83"/>
      <c r="H1631" s="83"/>
    </row>
    <row r="1632" spans="3:8">
      <c r="C1632" s="83"/>
      <c r="D1632" s="83"/>
      <c r="F1632" s="83"/>
      <c r="G1632" s="83"/>
      <c r="H1632" s="83"/>
    </row>
    <row r="1633" spans="3:8">
      <c r="C1633" s="83"/>
      <c r="D1633" s="83"/>
      <c r="F1633" s="83"/>
      <c r="G1633" s="83"/>
      <c r="H1633" s="83"/>
    </row>
    <row r="1634" spans="3:8">
      <c r="C1634" s="83"/>
      <c r="D1634" s="83"/>
      <c r="F1634" s="83"/>
      <c r="G1634" s="83"/>
      <c r="H1634" s="83"/>
    </row>
    <row r="1635" spans="3:8">
      <c r="C1635" s="83"/>
      <c r="D1635" s="83"/>
      <c r="F1635" s="83"/>
      <c r="G1635" s="83"/>
      <c r="H1635" s="83"/>
    </row>
    <row r="1636" spans="3:8">
      <c r="C1636" s="83"/>
      <c r="D1636" s="83"/>
      <c r="F1636" s="83"/>
      <c r="G1636" s="83"/>
      <c r="H1636" s="83"/>
    </row>
    <row r="1637" spans="3:8">
      <c r="C1637" s="83"/>
      <c r="D1637" s="83"/>
      <c r="F1637" s="83"/>
      <c r="G1637" s="83"/>
      <c r="H1637" s="83"/>
    </row>
    <row r="1638" spans="3:8">
      <c r="C1638" s="83"/>
      <c r="D1638" s="83"/>
      <c r="F1638" s="83"/>
      <c r="G1638" s="83"/>
      <c r="H1638" s="83"/>
    </row>
    <row r="1639" spans="3:8">
      <c r="C1639" s="83"/>
      <c r="D1639" s="83"/>
      <c r="F1639" s="83"/>
      <c r="G1639" s="83"/>
      <c r="H1639" s="83"/>
    </row>
    <row r="1640" spans="3:8">
      <c r="C1640" s="83"/>
      <c r="D1640" s="83"/>
      <c r="F1640" s="83"/>
      <c r="G1640" s="83"/>
      <c r="H1640" s="83"/>
    </row>
    <row r="1641" spans="3:8">
      <c r="C1641" s="83"/>
      <c r="D1641" s="83"/>
      <c r="F1641" s="83"/>
      <c r="G1641" s="83"/>
      <c r="H1641" s="83"/>
    </row>
    <row r="1642" spans="3:8">
      <c r="C1642" s="83"/>
      <c r="D1642" s="83"/>
      <c r="F1642" s="83"/>
      <c r="G1642" s="83"/>
      <c r="H1642" s="83"/>
    </row>
    <row r="1643" spans="3:8">
      <c r="C1643" s="83"/>
      <c r="D1643" s="83"/>
      <c r="F1643" s="83"/>
      <c r="G1643" s="83"/>
      <c r="H1643" s="83"/>
    </row>
    <row r="1644" spans="3:8">
      <c r="C1644" s="83"/>
      <c r="D1644" s="83"/>
      <c r="F1644" s="83"/>
      <c r="G1644" s="83"/>
      <c r="H1644" s="83"/>
    </row>
    <row r="1645" spans="3:8">
      <c r="C1645" s="83"/>
      <c r="D1645" s="83"/>
      <c r="F1645" s="83"/>
      <c r="G1645" s="83"/>
      <c r="H1645" s="83"/>
    </row>
    <row r="1646" spans="3:8">
      <c r="C1646" s="83"/>
      <c r="D1646" s="83"/>
      <c r="F1646" s="83"/>
      <c r="G1646" s="83"/>
      <c r="H1646" s="83"/>
    </row>
    <row r="1647" spans="3:8">
      <c r="C1647" s="83"/>
      <c r="D1647" s="83"/>
      <c r="F1647" s="83"/>
      <c r="G1647" s="83"/>
      <c r="H1647" s="83"/>
    </row>
    <row r="1648" spans="3:8">
      <c r="C1648" s="83"/>
      <c r="D1648" s="83"/>
      <c r="F1648" s="83"/>
      <c r="G1648" s="83"/>
      <c r="H1648" s="83"/>
    </row>
    <row r="1649" spans="3:8">
      <c r="C1649" s="83"/>
      <c r="D1649" s="83"/>
      <c r="F1649" s="83"/>
      <c r="G1649" s="83"/>
      <c r="H1649" s="83"/>
    </row>
    <row r="1650" spans="3:8">
      <c r="C1650" s="83"/>
      <c r="D1650" s="83"/>
      <c r="F1650" s="83"/>
      <c r="G1650" s="83"/>
      <c r="H1650" s="83"/>
    </row>
    <row r="1651" spans="3:8">
      <c r="C1651" s="83"/>
      <c r="D1651" s="83"/>
      <c r="F1651" s="83"/>
      <c r="G1651" s="83"/>
      <c r="H1651" s="83"/>
    </row>
    <row r="1652" spans="3:8">
      <c r="C1652" s="83"/>
      <c r="D1652" s="83"/>
      <c r="F1652" s="83"/>
      <c r="G1652" s="83"/>
      <c r="H1652" s="83"/>
    </row>
    <row r="1653" spans="3:8">
      <c r="C1653" s="83"/>
      <c r="D1653" s="83"/>
      <c r="F1653" s="83"/>
      <c r="G1653" s="83"/>
      <c r="H1653" s="83"/>
    </row>
    <row r="1654" spans="3:8">
      <c r="C1654" s="83"/>
      <c r="D1654" s="83"/>
      <c r="F1654" s="83"/>
      <c r="G1654" s="83"/>
      <c r="H1654" s="83"/>
    </row>
    <row r="1655" spans="3:8">
      <c r="C1655" s="83"/>
      <c r="D1655" s="83"/>
      <c r="F1655" s="83"/>
      <c r="G1655" s="83"/>
      <c r="H1655" s="83"/>
    </row>
    <row r="1656" spans="3:8">
      <c r="C1656" s="83"/>
      <c r="D1656" s="83"/>
      <c r="F1656" s="83"/>
      <c r="G1656" s="83"/>
      <c r="H1656" s="83"/>
    </row>
    <row r="1657" spans="3:8">
      <c r="C1657" s="83"/>
      <c r="D1657" s="83"/>
      <c r="F1657" s="83"/>
      <c r="G1657" s="83"/>
      <c r="H1657" s="83"/>
    </row>
    <row r="1658" spans="3:8">
      <c r="C1658" s="83"/>
      <c r="D1658" s="83"/>
      <c r="F1658" s="83"/>
      <c r="G1658" s="83"/>
      <c r="H1658" s="83"/>
    </row>
    <row r="1659" spans="3:8">
      <c r="C1659" s="83"/>
      <c r="D1659" s="83"/>
      <c r="F1659" s="83"/>
      <c r="G1659" s="83"/>
      <c r="H1659" s="83"/>
    </row>
    <row r="1660" spans="3:8">
      <c r="C1660" s="83"/>
      <c r="D1660" s="83"/>
      <c r="F1660" s="83"/>
      <c r="G1660" s="83"/>
      <c r="H1660" s="83"/>
    </row>
    <row r="1661" spans="3:8">
      <c r="C1661" s="83"/>
      <c r="D1661" s="83"/>
      <c r="F1661" s="83"/>
      <c r="G1661" s="83"/>
      <c r="H1661" s="83"/>
    </row>
    <row r="1662" spans="3:8">
      <c r="C1662" s="83"/>
      <c r="D1662" s="83"/>
      <c r="F1662" s="83"/>
      <c r="G1662" s="83"/>
      <c r="H1662" s="83"/>
    </row>
    <row r="1663" spans="3:8">
      <c r="C1663" s="83"/>
      <c r="D1663" s="83"/>
      <c r="F1663" s="83"/>
      <c r="G1663" s="83"/>
      <c r="H1663" s="83"/>
    </row>
    <row r="1664" spans="3:8">
      <c r="C1664" s="83"/>
      <c r="D1664" s="83"/>
      <c r="F1664" s="83"/>
      <c r="G1664" s="83"/>
      <c r="H1664" s="83"/>
    </row>
    <row r="1665" spans="3:8">
      <c r="C1665" s="83"/>
      <c r="D1665" s="83"/>
      <c r="F1665" s="83"/>
      <c r="G1665" s="83"/>
      <c r="H1665" s="83"/>
    </row>
    <row r="1666" spans="3:8">
      <c r="C1666" s="83"/>
      <c r="D1666" s="83"/>
      <c r="F1666" s="83"/>
      <c r="G1666" s="83"/>
      <c r="H1666" s="83"/>
    </row>
    <row r="1667" spans="3:8">
      <c r="C1667" s="83"/>
      <c r="D1667" s="83"/>
      <c r="F1667" s="83"/>
      <c r="G1667" s="83"/>
      <c r="H1667" s="83"/>
    </row>
    <row r="1668" spans="3:8">
      <c r="C1668" s="83"/>
      <c r="D1668" s="83"/>
      <c r="F1668" s="83"/>
      <c r="G1668" s="83"/>
      <c r="H1668" s="83"/>
    </row>
    <row r="1669" spans="3:8">
      <c r="C1669" s="83"/>
      <c r="D1669" s="83"/>
      <c r="F1669" s="83"/>
      <c r="G1669" s="83"/>
      <c r="H1669" s="83"/>
    </row>
    <row r="1670" spans="3:8">
      <c r="C1670" s="83"/>
      <c r="D1670" s="83"/>
      <c r="F1670" s="83"/>
      <c r="G1670" s="83"/>
      <c r="H1670" s="83"/>
    </row>
    <row r="1671" spans="3:8">
      <c r="C1671" s="83"/>
      <c r="D1671" s="83"/>
      <c r="F1671" s="83"/>
      <c r="G1671" s="83"/>
      <c r="H1671" s="83"/>
    </row>
    <row r="1672" spans="3:8">
      <c r="C1672" s="83"/>
      <c r="D1672" s="83"/>
      <c r="F1672" s="83"/>
      <c r="G1672" s="83"/>
      <c r="H1672" s="83"/>
    </row>
    <row r="1673" spans="3:8">
      <c r="C1673" s="83"/>
      <c r="D1673" s="83"/>
      <c r="F1673" s="83"/>
      <c r="G1673" s="83"/>
      <c r="H1673" s="83"/>
    </row>
    <row r="1674" spans="3:8">
      <c r="C1674" s="83"/>
      <c r="D1674" s="83"/>
      <c r="F1674" s="83"/>
      <c r="G1674" s="83"/>
      <c r="H1674" s="83"/>
    </row>
    <row r="1675" spans="3:8">
      <c r="C1675" s="83"/>
      <c r="D1675" s="83"/>
      <c r="F1675" s="83"/>
      <c r="G1675" s="83"/>
      <c r="H1675" s="83"/>
    </row>
    <row r="1676" spans="3:8">
      <c r="C1676" s="83"/>
      <c r="D1676" s="83"/>
      <c r="F1676" s="83"/>
      <c r="G1676" s="83"/>
      <c r="H1676" s="83"/>
    </row>
    <row r="1677" spans="3:8">
      <c r="C1677" s="83"/>
      <c r="D1677" s="83"/>
      <c r="F1677" s="83"/>
      <c r="G1677" s="83"/>
      <c r="H1677" s="83"/>
    </row>
    <row r="1678" spans="3:8">
      <c r="C1678" s="83"/>
      <c r="D1678" s="83"/>
      <c r="F1678" s="83"/>
      <c r="G1678" s="83"/>
      <c r="H1678" s="83"/>
    </row>
    <row r="1679" spans="3:8">
      <c r="C1679" s="83"/>
      <c r="D1679" s="83"/>
      <c r="F1679" s="83"/>
      <c r="G1679" s="83"/>
      <c r="H1679" s="83"/>
    </row>
    <row r="1680" spans="3:8">
      <c r="C1680" s="83"/>
      <c r="D1680" s="83"/>
      <c r="F1680" s="83"/>
      <c r="G1680" s="83"/>
      <c r="H1680" s="83"/>
    </row>
    <row r="1681" spans="3:8">
      <c r="C1681" s="83"/>
      <c r="D1681" s="83"/>
      <c r="F1681" s="83"/>
      <c r="G1681" s="83"/>
      <c r="H1681" s="83"/>
    </row>
    <row r="1682" spans="3:8">
      <c r="C1682" s="83"/>
      <c r="D1682" s="83"/>
      <c r="F1682" s="83"/>
      <c r="G1682" s="83"/>
      <c r="H1682" s="83"/>
    </row>
    <row r="1683" spans="3:8">
      <c r="C1683" s="83"/>
      <c r="D1683" s="83"/>
      <c r="F1683" s="83"/>
      <c r="G1683" s="83"/>
      <c r="H1683" s="83"/>
    </row>
    <row r="1684" spans="3:8">
      <c r="C1684" s="83"/>
      <c r="D1684" s="83"/>
      <c r="F1684" s="83"/>
      <c r="G1684" s="83"/>
      <c r="H1684" s="83"/>
    </row>
    <row r="1685" spans="3:8">
      <c r="C1685" s="83"/>
      <c r="D1685" s="83"/>
      <c r="F1685" s="83"/>
      <c r="G1685" s="83"/>
      <c r="H1685" s="83"/>
    </row>
    <row r="1686" spans="3:8">
      <c r="C1686" s="83"/>
      <c r="D1686" s="83"/>
      <c r="F1686" s="83"/>
      <c r="G1686" s="83"/>
      <c r="H1686" s="83"/>
    </row>
    <row r="1687" spans="3:8">
      <c r="C1687" s="83"/>
      <c r="D1687" s="83"/>
      <c r="F1687" s="83"/>
      <c r="G1687" s="83"/>
      <c r="H1687" s="83"/>
    </row>
    <row r="1688" spans="3:8">
      <c r="C1688" s="83"/>
      <c r="D1688" s="83"/>
      <c r="F1688" s="83"/>
      <c r="G1688" s="83"/>
      <c r="H1688" s="83"/>
    </row>
    <row r="1689" spans="3:8">
      <c r="C1689" s="83"/>
      <c r="D1689" s="83"/>
      <c r="F1689" s="83"/>
      <c r="G1689" s="83"/>
      <c r="H1689" s="83"/>
    </row>
    <row r="1690" spans="3:8">
      <c r="C1690" s="83"/>
      <c r="D1690" s="83"/>
      <c r="F1690" s="83"/>
      <c r="G1690" s="83"/>
      <c r="H1690" s="83"/>
    </row>
    <row r="1691" spans="3:8">
      <c r="C1691" s="83"/>
      <c r="D1691" s="83"/>
      <c r="F1691" s="83"/>
      <c r="G1691" s="83"/>
      <c r="H1691" s="83"/>
    </row>
    <row r="1692" spans="3:8">
      <c r="C1692" s="83"/>
      <c r="D1692" s="83"/>
      <c r="F1692" s="83"/>
      <c r="G1692" s="83"/>
      <c r="H1692" s="83"/>
    </row>
    <row r="1693" spans="3:8">
      <c r="C1693" s="83"/>
      <c r="D1693" s="83"/>
      <c r="F1693" s="83"/>
      <c r="G1693" s="83"/>
      <c r="H1693" s="83"/>
    </row>
    <row r="1694" spans="3:8">
      <c r="C1694" s="83"/>
      <c r="D1694" s="83"/>
      <c r="F1694" s="83"/>
      <c r="G1694" s="83"/>
      <c r="H1694" s="83"/>
    </row>
    <row r="1695" spans="3:8">
      <c r="C1695" s="83"/>
      <c r="D1695" s="83"/>
      <c r="F1695" s="83"/>
      <c r="G1695" s="83"/>
      <c r="H1695" s="83"/>
    </row>
    <row r="1696" spans="3:8">
      <c r="C1696" s="83"/>
      <c r="D1696" s="83"/>
      <c r="F1696" s="83"/>
      <c r="G1696" s="83"/>
      <c r="H1696" s="83"/>
    </row>
    <row r="1697" spans="3:8">
      <c r="C1697" s="83"/>
      <c r="D1697" s="83"/>
      <c r="F1697" s="83"/>
      <c r="G1697" s="83"/>
      <c r="H1697" s="83"/>
    </row>
    <row r="1698" spans="3:8">
      <c r="C1698" s="83"/>
      <c r="D1698" s="83"/>
      <c r="F1698" s="83"/>
      <c r="G1698" s="83"/>
      <c r="H1698" s="83"/>
    </row>
    <row r="1699" spans="3:8">
      <c r="C1699" s="83"/>
      <c r="D1699" s="83"/>
      <c r="F1699" s="83"/>
      <c r="G1699" s="83"/>
      <c r="H1699" s="83"/>
    </row>
    <row r="1700" spans="3:8">
      <c r="C1700" s="83"/>
      <c r="D1700" s="83"/>
      <c r="F1700" s="83"/>
      <c r="G1700" s="83"/>
      <c r="H1700" s="83"/>
    </row>
    <row r="1701" spans="3:8">
      <c r="C1701" s="83"/>
      <c r="D1701" s="83"/>
      <c r="F1701" s="83"/>
      <c r="G1701" s="83"/>
      <c r="H1701" s="83"/>
    </row>
    <row r="1702" spans="3:8">
      <c r="C1702" s="83"/>
      <c r="D1702" s="83"/>
      <c r="F1702" s="83"/>
      <c r="G1702" s="83"/>
      <c r="H1702" s="83"/>
    </row>
    <row r="1703" spans="3:8">
      <c r="C1703" s="83"/>
      <c r="D1703" s="83"/>
      <c r="F1703" s="83"/>
      <c r="G1703" s="83"/>
      <c r="H1703" s="83"/>
    </row>
    <row r="1704" spans="3:8">
      <c r="C1704" s="83"/>
      <c r="D1704" s="83"/>
      <c r="F1704" s="83"/>
      <c r="G1704" s="83"/>
      <c r="H1704" s="83"/>
    </row>
    <row r="1705" spans="3:8">
      <c r="C1705" s="83"/>
      <c r="D1705" s="83"/>
      <c r="F1705" s="83"/>
      <c r="G1705" s="83"/>
      <c r="H1705" s="83"/>
    </row>
    <row r="1706" spans="3:8">
      <c r="C1706" s="83"/>
      <c r="D1706" s="83"/>
      <c r="F1706" s="83"/>
      <c r="G1706" s="83"/>
      <c r="H1706" s="83"/>
    </row>
    <row r="1707" spans="3:8">
      <c r="C1707" s="83"/>
      <c r="D1707" s="83"/>
      <c r="F1707" s="83"/>
      <c r="G1707" s="83"/>
      <c r="H1707" s="83"/>
    </row>
    <row r="1708" spans="3:8">
      <c r="C1708" s="83"/>
      <c r="D1708" s="83"/>
      <c r="F1708" s="83"/>
      <c r="G1708" s="83"/>
      <c r="H1708" s="83"/>
    </row>
    <row r="1709" spans="3:8">
      <c r="C1709" s="83"/>
      <c r="D1709" s="83"/>
      <c r="F1709" s="83"/>
      <c r="G1709" s="83"/>
      <c r="H1709" s="83"/>
    </row>
    <row r="1710" spans="3:8">
      <c r="C1710" s="83"/>
      <c r="D1710" s="83"/>
      <c r="F1710" s="83"/>
      <c r="G1710" s="83"/>
      <c r="H1710" s="83"/>
    </row>
    <row r="1711" spans="3:8">
      <c r="C1711" s="83"/>
      <c r="D1711" s="83"/>
      <c r="F1711" s="83"/>
      <c r="G1711" s="83"/>
      <c r="H1711" s="83"/>
    </row>
    <row r="1712" spans="3:8">
      <c r="C1712" s="83"/>
      <c r="D1712" s="83"/>
      <c r="F1712" s="83"/>
      <c r="G1712" s="83"/>
      <c r="H1712" s="83"/>
    </row>
    <row r="1713" spans="3:8">
      <c r="C1713" s="83"/>
      <c r="D1713" s="83"/>
      <c r="F1713" s="83"/>
      <c r="G1713" s="83"/>
      <c r="H1713" s="83"/>
    </row>
    <row r="1714" spans="3:8">
      <c r="C1714" s="83"/>
      <c r="D1714" s="83"/>
      <c r="F1714" s="83"/>
      <c r="G1714" s="83"/>
      <c r="H1714" s="83"/>
    </row>
    <row r="1715" spans="3:8">
      <c r="C1715" s="83"/>
      <c r="D1715" s="83"/>
      <c r="F1715" s="83"/>
      <c r="G1715" s="83"/>
      <c r="H1715" s="83"/>
    </row>
    <row r="1716" spans="3:8">
      <c r="C1716" s="83"/>
      <c r="D1716" s="83"/>
      <c r="F1716" s="83"/>
      <c r="G1716" s="83"/>
      <c r="H1716" s="83"/>
    </row>
    <row r="1717" spans="3:8">
      <c r="C1717" s="83"/>
      <c r="D1717" s="83"/>
      <c r="F1717" s="83"/>
      <c r="G1717" s="83"/>
      <c r="H1717" s="83"/>
    </row>
    <row r="1718" spans="3:8">
      <c r="C1718" s="83"/>
      <c r="D1718" s="83"/>
      <c r="F1718" s="83"/>
      <c r="G1718" s="83"/>
      <c r="H1718" s="83"/>
    </row>
    <row r="1719" spans="3:8">
      <c r="C1719" s="83"/>
      <c r="D1719" s="83"/>
      <c r="F1719" s="83"/>
      <c r="G1719" s="83"/>
      <c r="H1719" s="83"/>
    </row>
    <row r="1720" spans="3:8">
      <c r="C1720" s="83"/>
      <c r="D1720" s="83"/>
      <c r="F1720" s="83"/>
      <c r="G1720" s="83"/>
      <c r="H1720" s="83"/>
    </row>
    <row r="1721" spans="3:8">
      <c r="C1721" s="83"/>
      <c r="D1721" s="83"/>
      <c r="F1721" s="83"/>
      <c r="G1721" s="83"/>
      <c r="H1721" s="83"/>
    </row>
    <row r="1722" spans="3:8">
      <c r="C1722" s="83"/>
      <c r="D1722" s="83"/>
      <c r="F1722" s="83"/>
      <c r="G1722" s="83"/>
      <c r="H1722" s="83"/>
    </row>
    <row r="1723" spans="3:8">
      <c r="C1723" s="83"/>
      <c r="D1723" s="83"/>
      <c r="F1723" s="83"/>
      <c r="G1723" s="83"/>
      <c r="H1723" s="83"/>
    </row>
    <row r="1724" spans="3:8">
      <c r="C1724" s="83"/>
      <c r="D1724" s="83"/>
      <c r="F1724" s="83"/>
      <c r="G1724" s="83"/>
      <c r="H1724" s="83"/>
    </row>
    <row r="1725" spans="3:8">
      <c r="C1725" s="83"/>
      <c r="D1725" s="83"/>
      <c r="F1725" s="83"/>
      <c r="G1725" s="83"/>
      <c r="H1725" s="83"/>
    </row>
    <row r="1726" spans="3:8">
      <c r="C1726" s="83"/>
      <c r="D1726" s="83"/>
      <c r="F1726" s="83"/>
      <c r="G1726" s="83"/>
      <c r="H1726" s="83"/>
    </row>
    <row r="1727" spans="3:8">
      <c r="C1727" s="83"/>
      <c r="D1727" s="83"/>
      <c r="F1727" s="83"/>
      <c r="G1727" s="83"/>
      <c r="H1727" s="83"/>
    </row>
    <row r="1728" spans="3:8">
      <c r="C1728" s="83"/>
      <c r="D1728" s="83"/>
      <c r="F1728" s="83"/>
      <c r="G1728" s="83"/>
      <c r="H1728" s="83"/>
    </row>
    <row r="1729" spans="3:8">
      <c r="C1729" s="83"/>
      <c r="D1729" s="83"/>
      <c r="F1729" s="83"/>
      <c r="G1729" s="83"/>
      <c r="H1729" s="83"/>
    </row>
    <row r="1730" spans="3:8">
      <c r="C1730" s="83"/>
      <c r="D1730" s="83"/>
      <c r="F1730" s="83"/>
      <c r="G1730" s="83"/>
      <c r="H1730" s="83"/>
    </row>
    <row r="1731" spans="3:8">
      <c r="C1731" s="83"/>
      <c r="D1731" s="83"/>
      <c r="F1731" s="83"/>
      <c r="G1731" s="83"/>
      <c r="H1731" s="83"/>
    </row>
    <row r="1732" spans="3:8">
      <c r="C1732" s="83"/>
      <c r="D1732" s="83"/>
      <c r="F1732" s="83"/>
      <c r="G1732" s="83"/>
      <c r="H1732" s="83"/>
    </row>
    <row r="1733" spans="3:8">
      <c r="C1733" s="83"/>
      <c r="D1733" s="83"/>
      <c r="F1733" s="83"/>
      <c r="G1733" s="83"/>
      <c r="H1733" s="83"/>
    </row>
    <row r="1734" spans="3:8">
      <c r="C1734" s="83"/>
      <c r="D1734" s="83"/>
      <c r="F1734" s="83"/>
      <c r="G1734" s="83"/>
      <c r="H1734" s="83"/>
    </row>
    <row r="1735" spans="3:8">
      <c r="C1735" s="83"/>
      <c r="D1735" s="83"/>
      <c r="F1735" s="83"/>
      <c r="G1735" s="83"/>
      <c r="H1735" s="83"/>
    </row>
    <row r="1736" spans="3:8">
      <c r="C1736" s="83"/>
      <c r="D1736" s="83"/>
      <c r="F1736" s="83"/>
      <c r="G1736" s="83"/>
      <c r="H1736" s="83"/>
    </row>
    <row r="1737" spans="3:8">
      <c r="C1737" s="83"/>
      <c r="D1737" s="83"/>
      <c r="F1737" s="83"/>
      <c r="G1737" s="83"/>
      <c r="H1737" s="83"/>
    </row>
    <row r="1738" spans="3:8">
      <c r="C1738" s="83"/>
      <c r="D1738" s="83"/>
      <c r="F1738" s="83"/>
      <c r="G1738" s="83"/>
      <c r="H1738" s="83"/>
    </row>
    <row r="1739" spans="3:8">
      <c r="C1739" s="83"/>
      <c r="D1739" s="83"/>
      <c r="F1739" s="83"/>
      <c r="G1739" s="83"/>
      <c r="H1739" s="83"/>
    </row>
    <row r="1740" spans="3:8">
      <c r="C1740" s="83"/>
      <c r="D1740" s="83"/>
      <c r="F1740" s="83"/>
      <c r="G1740" s="83"/>
      <c r="H1740" s="83"/>
    </row>
    <row r="1741" spans="3:8">
      <c r="C1741" s="83"/>
      <c r="D1741" s="83"/>
      <c r="F1741" s="83"/>
      <c r="G1741" s="83"/>
      <c r="H1741" s="83"/>
    </row>
    <row r="1742" spans="3:8">
      <c r="C1742" s="83"/>
      <c r="D1742" s="83"/>
      <c r="F1742" s="83"/>
      <c r="G1742" s="83"/>
      <c r="H1742" s="83"/>
    </row>
    <row r="1743" spans="3:8">
      <c r="C1743" s="83"/>
      <c r="D1743" s="83"/>
      <c r="F1743" s="83"/>
      <c r="G1743" s="83"/>
      <c r="H1743" s="83"/>
    </row>
    <row r="1744" spans="3:8">
      <c r="C1744" s="83"/>
      <c r="D1744" s="83"/>
      <c r="F1744" s="83"/>
      <c r="G1744" s="83"/>
      <c r="H1744" s="83"/>
    </row>
    <row r="1745" spans="3:8">
      <c r="C1745" s="83"/>
      <c r="D1745" s="83"/>
      <c r="F1745" s="83"/>
      <c r="G1745" s="83"/>
      <c r="H1745" s="83"/>
    </row>
    <row r="1746" spans="3:8">
      <c r="C1746" s="83"/>
      <c r="D1746" s="83"/>
      <c r="F1746" s="83"/>
      <c r="G1746" s="83"/>
      <c r="H1746" s="83"/>
    </row>
    <row r="1747" spans="3:8">
      <c r="C1747" s="83"/>
      <c r="D1747" s="83"/>
      <c r="F1747" s="83"/>
      <c r="G1747" s="83"/>
      <c r="H1747" s="83"/>
    </row>
    <row r="1748" spans="3:8">
      <c r="C1748" s="83"/>
      <c r="D1748" s="83"/>
      <c r="F1748" s="83"/>
      <c r="G1748" s="83"/>
      <c r="H1748" s="83"/>
    </row>
    <row r="1749" spans="3:8">
      <c r="C1749" s="83"/>
      <c r="D1749" s="83"/>
      <c r="F1749" s="83"/>
      <c r="G1749" s="83"/>
      <c r="H1749" s="83"/>
    </row>
    <row r="1750" spans="3:8">
      <c r="C1750" s="83"/>
      <c r="D1750" s="83"/>
      <c r="F1750" s="83"/>
      <c r="G1750" s="83"/>
      <c r="H1750" s="83"/>
    </row>
    <row r="1751" spans="3:8">
      <c r="C1751" s="83"/>
      <c r="D1751" s="83"/>
      <c r="F1751" s="83"/>
      <c r="G1751" s="83"/>
      <c r="H1751" s="83"/>
    </row>
    <row r="1752" spans="3:8">
      <c r="C1752" s="83"/>
      <c r="D1752" s="83"/>
      <c r="F1752" s="83"/>
      <c r="G1752" s="83"/>
      <c r="H1752" s="83"/>
    </row>
    <row r="1753" spans="3:8">
      <c r="C1753" s="83"/>
      <c r="D1753" s="83"/>
      <c r="F1753" s="83"/>
      <c r="G1753" s="83"/>
      <c r="H1753" s="83"/>
    </row>
    <row r="1754" spans="3:8">
      <c r="C1754" s="83"/>
      <c r="D1754" s="83"/>
      <c r="F1754" s="83"/>
      <c r="G1754" s="83"/>
      <c r="H1754" s="83"/>
    </row>
    <row r="1755" spans="3:8">
      <c r="C1755" s="83"/>
      <c r="D1755" s="83"/>
      <c r="F1755" s="83"/>
      <c r="G1755" s="83"/>
      <c r="H1755" s="83"/>
    </row>
    <row r="1756" spans="3:8">
      <c r="C1756" s="83"/>
      <c r="D1756" s="83"/>
      <c r="F1756" s="83"/>
      <c r="G1756" s="83"/>
      <c r="H1756" s="83"/>
    </row>
    <row r="1757" spans="3:8">
      <c r="C1757" s="83"/>
      <c r="D1757" s="83"/>
      <c r="F1757" s="83"/>
      <c r="G1757" s="83"/>
      <c r="H1757" s="83"/>
    </row>
    <row r="1758" spans="3:8">
      <c r="C1758" s="83"/>
      <c r="D1758" s="83"/>
      <c r="F1758" s="83"/>
      <c r="G1758" s="83"/>
      <c r="H1758" s="83"/>
    </row>
    <row r="1759" spans="3:8">
      <c r="C1759" s="83"/>
      <c r="D1759" s="83"/>
      <c r="F1759" s="83"/>
      <c r="G1759" s="83"/>
      <c r="H1759" s="83"/>
    </row>
    <row r="1760" spans="3:8">
      <c r="C1760" s="83"/>
      <c r="D1760" s="83"/>
      <c r="F1760" s="83"/>
      <c r="G1760" s="83"/>
      <c r="H1760" s="83"/>
    </row>
    <row r="1761" spans="3:8">
      <c r="C1761" s="83"/>
      <c r="D1761" s="83"/>
      <c r="F1761" s="83"/>
      <c r="G1761" s="83"/>
      <c r="H1761" s="83"/>
    </row>
    <row r="1762" spans="3:8">
      <c r="C1762" s="83"/>
      <c r="D1762" s="83"/>
      <c r="F1762" s="83"/>
      <c r="G1762" s="83"/>
      <c r="H1762" s="83"/>
    </row>
    <row r="1763" spans="3:8">
      <c r="C1763" s="83"/>
      <c r="D1763" s="83"/>
      <c r="F1763" s="83"/>
      <c r="G1763" s="83"/>
      <c r="H1763" s="83"/>
    </row>
    <row r="1764" spans="3:8">
      <c r="C1764" s="83"/>
      <c r="D1764" s="83"/>
      <c r="F1764" s="83"/>
      <c r="G1764" s="83"/>
      <c r="H1764" s="83"/>
    </row>
    <row r="1765" spans="3:8">
      <c r="C1765" s="83"/>
      <c r="D1765" s="83"/>
      <c r="F1765" s="83"/>
      <c r="G1765" s="83"/>
      <c r="H1765" s="83"/>
    </row>
    <row r="1766" spans="3:8">
      <c r="C1766" s="83"/>
      <c r="D1766" s="83"/>
      <c r="F1766" s="83"/>
      <c r="G1766" s="83"/>
      <c r="H1766" s="83"/>
    </row>
    <row r="1767" spans="3:8">
      <c r="C1767" s="83"/>
      <c r="D1767" s="83"/>
      <c r="F1767" s="83"/>
      <c r="G1767" s="83"/>
      <c r="H1767" s="83"/>
    </row>
    <row r="1768" spans="3:8">
      <c r="C1768" s="83"/>
      <c r="D1768" s="83"/>
      <c r="F1768" s="83"/>
      <c r="G1768" s="83"/>
      <c r="H1768" s="83"/>
    </row>
    <row r="1769" spans="3:8">
      <c r="C1769" s="83"/>
      <c r="D1769" s="83"/>
      <c r="F1769" s="83"/>
      <c r="G1769" s="83"/>
      <c r="H1769" s="83"/>
    </row>
    <row r="1770" spans="3:8">
      <c r="C1770" s="83"/>
      <c r="D1770" s="83"/>
      <c r="F1770" s="83"/>
      <c r="G1770" s="83"/>
      <c r="H1770" s="83"/>
    </row>
    <row r="1771" spans="3:8">
      <c r="C1771" s="83"/>
      <c r="D1771" s="83"/>
      <c r="F1771" s="83"/>
      <c r="G1771" s="83"/>
      <c r="H1771" s="83"/>
    </row>
    <row r="1772" spans="3:8">
      <c r="C1772" s="83"/>
      <c r="D1772" s="83"/>
      <c r="F1772" s="83"/>
      <c r="G1772" s="83"/>
      <c r="H1772" s="83"/>
    </row>
    <row r="1773" spans="3:8">
      <c r="C1773" s="83"/>
      <c r="D1773" s="83"/>
      <c r="F1773" s="83"/>
      <c r="G1773" s="83"/>
      <c r="H1773" s="83"/>
    </row>
    <row r="1774" spans="3:8">
      <c r="C1774" s="83"/>
      <c r="D1774" s="83"/>
      <c r="F1774" s="83"/>
      <c r="G1774" s="83"/>
      <c r="H1774" s="83"/>
    </row>
    <row r="1775" spans="3:8">
      <c r="C1775" s="83"/>
      <c r="D1775" s="83"/>
      <c r="F1775" s="83"/>
      <c r="G1775" s="83"/>
      <c r="H1775" s="83"/>
    </row>
    <row r="1776" spans="3:8">
      <c r="C1776" s="83"/>
      <c r="D1776" s="83"/>
      <c r="F1776" s="83"/>
      <c r="G1776" s="83"/>
      <c r="H1776" s="83"/>
    </row>
    <row r="1777" spans="3:8">
      <c r="C1777" s="83"/>
      <c r="D1777" s="83"/>
      <c r="F1777" s="83"/>
      <c r="G1777" s="83"/>
      <c r="H1777" s="83"/>
    </row>
    <row r="1778" spans="3:8">
      <c r="C1778" s="83"/>
      <c r="D1778" s="83"/>
      <c r="F1778" s="83"/>
      <c r="G1778" s="83"/>
      <c r="H1778" s="83"/>
    </row>
    <row r="1779" spans="3:8">
      <c r="C1779" s="83"/>
      <c r="D1779" s="83"/>
      <c r="F1779" s="83"/>
      <c r="G1779" s="83"/>
      <c r="H1779" s="83"/>
    </row>
    <row r="1780" spans="3:8">
      <c r="C1780" s="83"/>
      <c r="D1780" s="83"/>
      <c r="F1780" s="83"/>
      <c r="G1780" s="83"/>
      <c r="H1780" s="83"/>
    </row>
    <row r="1781" spans="3:8">
      <c r="C1781" s="83"/>
      <c r="D1781" s="83"/>
      <c r="F1781" s="83"/>
      <c r="G1781" s="83"/>
      <c r="H1781" s="83"/>
    </row>
    <row r="1782" spans="3:8">
      <c r="C1782" s="83"/>
      <c r="D1782" s="83"/>
      <c r="F1782" s="83"/>
      <c r="G1782" s="83"/>
      <c r="H1782" s="83"/>
    </row>
    <row r="1783" spans="3:8">
      <c r="C1783" s="83"/>
      <c r="D1783" s="83"/>
      <c r="F1783" s="83"/>
      <c r="G1783" s="83"/>
      <c r="H1783" s="83"/>
    </row>
    <row r="1784" spans="3:8">
      <c r="C1784" s="83"/>
      <c r="D1784" s="83"/>
      <c r="F1784" s="83"/>
      <c r="G1784" s="83"/>
      <c r="H1784" s="83"/>
    </row>
    <row r="1785" spans="3:8">
      <c r="C1785" s="83"/>
      <c r="D1785" s="83"/>
      <c r="F1785" s="83"/>
      <c r="G1785" s="83"/>
      <c r="H1785" s="83"/>
    </row>
    <row r="1786" spans="3:8">
      <c r="C1786" s="83"/>
      <c r="D1786" s="83"/>
      <c r="F1786" s="83"/>
      <c r="G1786" s="83"/>
      <c r="H1786" s="83"/>
    </row>
    <row r="1787" spans="3:8">
      <c r="C1787" s="83"/>
      <c r="D1787" s="83"/>
      <c r="F1787" s="83"/>
      <c r="G1787" s="83"/>
      <c r="H1787" s="83"/>
    </row>
    <row r="1788" spans="3:8">
      <c r="C1788" s="83"/>
      <c r="D1788" s="83"/>
      <c r="F1788" s="83"/>
      <c r="G1788" s="83"/>
      <c r="H1788" s="83"/>
    </row>
    <row r="1789" spans="3:8">
      <c r="C1789" s="83"/>
      <c r="D1789" s="83"/>
      <c r="F1789" s="83"/>
      <c r="G1789" s="83"/>
      <c r="H1789" s="83"/>
    </row>
    <row r="1790" spans="3:8">
      <c r="C1790" s="83"/>
      <c r="D1790" s="83"/>
      <c r="F1790" s="83"/>
      <c r="G1790" s="83"/>
      <c r="H1790" s="83"/>
    </row>
    <row r="1791" spans="3:8">
      <c r="C1791" s="83"/>
      <c r="D1791" s="83"/>
      <c r="F1791" s="83"/>
      <c r="G1791" s="83"/>
      <c r="H1791" s="83"/>
    </row>
    <row r="1792" spans="3:8">
      <c r="C1792" s="83"/>
      <c r="D1792" s="83"/>
      <c r="F1792" s="83"/>
      <c r="G1792" s="83"/>
      <c r="H1792" s="83"/>
    </row>
    <row r="1793" spans="3:8">
      <c r="C1793" s="83"/>
      <c r="D1793" s="83"/>
      <c r="F1793" s="83"/>
      <c r="G1793" s="83"/>
      <c r="H1793" s="83"/>
    </row>
    <row r="1794" spans="3:8">
      <c r="C1794" s="83"/>
      <c r="D1794" s="83"/>
      <c r="F1794" s="83"/>
      <c r="G1794" s="83"/>
      <c r="H1794" s="83"/>
    </row>
    <row r="1795" spans="3:8">
      <c r="C1795" s="83"/>
      <c r="D1795" s="83"/>
      <c r="F1795" s="83"/>
      <c r="G1795" s="83"/>
      <c r="H1795" s="83"/>
    </row>
    <row r="1796" spans="3:8">
      <c r="C1796" s="83"/>
      <c r="D1796" s="83"/>
      <c r="F1796" s="83"/>
      <c r="G1796" s="83"/>
      <c r="H1796" s="83"/>
    </row>
    <row r="1797" spans="3:8">
      <c r="C1797" s="83"/>
      <c r="D1797" s="83"/>
      <c r="F1797" s="83"/>
      <c r="G1797" s="83"/>
      <c r="H1797" s="83"/>
    </row>
    <row r="1798" spans="3:8">
      <c r="C1798" s="83"/>
      <c r="D1798" s="83"/>
      <c r="F1798" s="83"/>
      <c r="G1798" s="83"/>
      <c r="H1798" s="83"/>
    </row>
    <row r="1799" spans="3:8">
      <c r="C1799" s="83"/>
      <c r="D1799" s="83"/>
      <c r="F1799" s="83"/>
      <c r="G1799" s="83"/>
      <c r="H1799" s="83"/>
    </row>
    <row r="1800" spans="3:8">
      <c r="C1800" s="83"/>
      <c r="D1800" s="83"/>
      <c r="F1800" s="83"/>
      <c r="G1800" s="83"/>
      <c r="H1800" s="83"/>
    </row>
    <row r="1801" spans="3:8">
      <c r="C1801" s="83"/>
      <c r="D1801" s="83"/>
      <c r="F1801" s="83"/>
      <c r="G1801" s="83"/>
      <c r="H1801" s="83"/>
    </row>
    <row r="1802" spans="3:8">
      <c r="C1802" s="83"/>
      <c r="D1802" s="83"/>
      <c r="F1802" s="83"/>
      <c r="G1802" s="83"/>
      <c r="H1802" s="83"/>
    </row>
    <row r="1803" spans="3:8">
      <c r="C1803" s="83"/>
      <c r="D1803" s="83"/>
      <c r="F1803" s="83"/>
      <c r="G1803" s="83"/>
      <c r="H1803" s="83"/>
    </row>
    <row r="1804" spans="3:8">
      <c r="C1804" s="83"/>
      <c r="D1804" s="83"/>
      <c r="F1804" s="83"/>
      <c r="G1804" s="83"/>
      <c r="H1804" s="83"/>
    </row>
    <row r="1805" spans="3:8">
      <c r="C1805" s="83"/>
      <c r="D1805" s="83"/>
      <c r="F1805" s="83"/>
      <c r="G1805" s="83"/>
      <c r="H1805" s="83"/>
    </row>
    <row r="1806" spans="3:8">
      <c r="C1806" s="83"/>
      <c r="D1806" s="83"/>
      <c r="F1806" s="83"/>
      <c r="G1806" s="83"/>
      <c r="H1806" s="83"/>
    </row>
    <row r="1807" spans="3:8">
      <c r="C1807" s="83"/>
      <c r="D1807" s="83"/>
      <c r="F1807" s="83"/>
      <c r="G1807" s="83"/>
      <c r="H1807" s="83"/>
    </row>
    <row r="1808" spans="3:8">
      <c r="C1808" s="83"/>
      <c r="D1808" s="83"/>
      <c r="F1808" s="83"/>
      <c r="G1808" s="83"/>
      <c r="H1808" s="83"/>
    </row>
    <row r="1809" spans="3:8">
      <c r="C1809" s="83"/>
      <c r="D1809" s="83"/>
      <c r="F1809" s="83"/>
      <c r="G1809" s="83"/>
      <c r="H1809" s="83"/>
    </row>
    <row r="1810" spans="3:8">
      <c r="C1810" s="83"/>
      <c r="D1810" s="83"/>
      <c r="F1810" s="83"/>
      <c r="G1810" s="83"/>
      <c r="H1810" s="83"/>
    </row>
    <row r="1811" spans="3:8">
      <c r="C1811" s="83"/>
      <c r="D1811" s="83"/>
      <c r="F1811" s="83"/>
      <c r="G1811" s="83"/>
      <c r="H1811" s="83"/>
    </row>
    <row r="1812" spans="3:8">
      <c r="C1812" s="83"/>
      <c r="D1812" s="83"/>
      <c r="F1812" s="83"/>
      <c r="G1812" s="83"/>
      <c r="H1812" s="83"/>
    </row>
    <row r="1813" spans="3:8">
      <c r="C1813" s="83"/>
      <c r="D1813" s="83"/>
      <c r="F1813" s="83"/>
      <c r="G1813" s="83"/>
      <c r="H1813" s="83"/>
    </row>
    <row r="1814" spans="3:8">
      <c r="C1814" s="83"/>
      <c r="D1814" s="83"/>
      <c r="F1814" s="83"/>
      <c r="G1814" s="83"/>
      <c r="H1814" s="83"/>
    </row>
    <row r="1815" spans="3:8">
      <c r="C1815" s="83"/>
      <c r="D1815" s="83"/>
      <c r="F1815" s="83"/>
      <c r="G1815" s="83"/>
      <c r="H1815" s="83"/>
    </row>
    <row r="1816" spans="3:8">
      <c r="C1816" s="83"/>
      <c r="D1816" s="83"/>
      <c r="F1816" s="83"/>
      <c r="G1816" s="83"/>
      <c r="H1816" s="83"/>
    </row>
    <row r="1817" spans="3:8">
      <c r="C1817" s="83"/>
      <c r="D1817" s="83"/>
      <c r="F1817" s="83"/>
      <c r="G1817" s="83"/>
      <c r="H1817" s="83"/>
    </row>
    <row r="1818" spans="3:8">
      <c r="C1818" s="83"/>
      <c r="D1818" s="83"/>
      <c r="F1818" s="83"/>
      <c r="G1818" s="83"/>
      <c r="H1818" s="83"/>
    </row>
    <row r="1819" spans="3:8">
      <c r="C1819" s="83"/>
      <c r="D1819" s="83"/>
      <c r="F1819" s="83"/>
      <c r="G1819" s="83"/>
      <c r="H1819" s="83"/>
    </row>
    <row r="1820" spans="3:8">
      <c r="C1820" s="83"/>
      <c r="D1820" s="83"/>
      <c r="F1820" s="83"/>
      <c r="G1820" s="83"/>
      <c r="H1820" s="83"/>
    </row>
    <row r="1821" spans="3:8">
      <c r="C1821" s="83"/>
      <c r="D1821" s="83"/>
      <c r="F1821" s="83"/>
      <c r="G1821" s="83"/>
      <c r="H1821" s="83"/>
    </row>
    <row r="1822" spans="3:8">
      <c r="C1822" s="83"/>
      <c r="D1822" s="83"/>
      <c r="F1822" s="83"/>
      <c r="G1822" s="83"/>
      <c r="H1822" s="83"/>
    </row>
    <row r="1823" spans="3:8">
      <c r="C1823" s="83"/>
      <c r="D1823" s="83"/>
      <c r="F1823" s="83"/>
      <c r="G1823" s="83"/>
      <c r="H1823" s="83"/>
    </row>
    <row r="1824" spans="3:8">
      <c r="C1824" s="83"/>
      <c r="D1824" s="83"/>
      <c r="F1824" s="83"/>
      <c r="G1824" s="83"/>
      <c r="H1824" s="83"/>
    </row>
    <row r="1825" spans="3:8">
      <c r="C1825" s="83"/>
      <c r="D1825" s="83"/>
      <c r="F1825" s="83"/>
      <c r="G1825" s="83"/>
      <c r="H1825" s="83"/>
    </row>
    <row r="1826" spans="3:8">
      <c r="C1826" s="83"/>
      <c r="D1826" s="83"/>
      <c r="F1826" s="83"/>
      <c r="G1826" s="83"/>
      <c r="H1826" s="83"/>
    </row>
    <row r="1827" spans="3:8">
      <c r="C1827" s="83"/>
      <c r="D1827" s="83"/>
      <c r="F1827" s="83"/>
      <c r="G1827" s="83"/>
      <c r="H1827" s="83"/>
    </row>
    <row r="1828" spans="3:8">
      <c r="C1828" s="83"/>
      <c r="D1828" s="83"/>
      <c r="F1828" s="83"/>
      <c r="G1828" s="83"/>
      <c r="H1828" s="83"/>
    </row>
    <row r="1829" spans="3:8">
      <c r="C1829" s="83"/>
      <c r="D1829" s="83"/>
      <c r="F1829" s="83"/>
      <c r="G1829" s="83"/>
      <c r="H1829" s="83"/>
    </row>
    <row r="1830" spans="3:8">
      <c r="C1830" s="83"/>
      <c r="D1830" s="83"/>
      <c r="F1830" s="83"/>
      <c r="G1830" s="83"/>
      <c r="H1830" s="83"/>
    </row>
    <row r="1831" spans="3:8">
      <c r="C1831" s="83"/>
      <c r="D1831" s="83"/>
      <c r="F1831" s="83"/>
      <c r="G1831" s="83"/>
      <c r="H1831" s="83"/>
    </row>
    <row r="1832" spans="3:8">
      <c r="C1832" s="83"/>
      <c r="D1832" s="83"/>
      <c r="F1832" s="83"/>
      <c r="G1832" s="83"/>
      <c r="H1832" s="83"/>
    </row>
    <row r="1833" spans="3:8">
      <c r="C1833" s="83"/>
      <c r="D1833" s="83"/>
      <c r="F1833" s="83"/>
      <c r="G1833" s="83"/>
      <c r="H1833" s="83"/>
    </row>
    <row r="1834" spans="3:8">
      <c r="C1834" s="83"/>
      <c r="D1834" s="83"/>
      <c r="F1834" s="83"/>
      <c r="G1834" s="83"/>
      <c r="H1834" s="83"/>
    </row>
    <row r="1835" spans="3:8">
      <c r="C1835" s="83"/>
      <c r="D1835" s="83"/>
      <c r="F1835" s="83"/>
      <c r="G1835" s="83"/>
      <c r="H1835" s="83"/>
    </row>
    <row r="1836" spans="3:8">
      <c r="C1836" s="83"/>
      <c r="D1836" s="83"/>
      <c r="F1836" s="83"/>
      <c r="G1836" s="83"/>
      <c r="H1836" s="83"/>
    </row>
    <row r="1837" spans="3:8">
      <c r="C1837" s="83"/>
      <c r="D1837" s="83"/>
      <c r="F1837" s="83"/>
      <c r="G1837" s="83"/>
      <c r="H1837" s="83"/>
    </row>
    <row r="1838" spans="3:8">
      <c r="C1838" s="83"/>
      <c r="D1838" s="83"/>
      <c r="F1838" s="83"/>
      <c r="G1838" s="83"/>
      <c r="H1838" s="83"/>
    </row>
    <row r="1839" spans="3:8">
      <c r="C1839" s="83"/>
      <c r="D1839" s="83"/>
      <c r="F1839" s="83"/>
      <c r="G1839" s="83"/>
      <c r="H1839" s="83"/>
    </row>
    <row r="1840" spans="3:8">
      <c r="C1840" s="83"/>
      <c r="D1840" s="83"/>
      <c r="F1840" s="83"/>
      <c r="G1840" s="83"/>
      <c r="H1840" s="83"/>
    </row>
    <row r="1841" spans="3:8">
      <c r="C1841" s="83"/>
      <c r="D1841" s="83"/>
      <c r="F1841" s="83"/>
      <c r="G1841" s="83"/>
      <c r="H1841" s="83"/>
    </row>
    <row r="1842" spans="3:8">
      <c r="C1842" s="83"/>
      <c r="D1842" s="83"/>
      <c r="F1842" s="83"/>
      <c r="G1842" s="83"/>
      <c r="H1842" s="83"/>
    </row>
    <row r="1843" spans="3:8">
      <c r="C1843" s="83"/>
      <c r="D1843" s="83"/>
      <c r="F1843" s="83"/>
      <c r="G1843" s="83"/>
      <c r="H1843" s="83"/>
    </row>
    <row r="1844" spans="3:8">
      <c r="C1844" s="83"/>
      <c r="D1844" s="83"/>
      <c r="F1844" s="83"/>
      <c r="G1844" s="83"/>
      <c r="H1844" s="83"/>
    </row>
    <row r="1845" spans="3:8">
      <c r="C1845" s="83"/>
      <c r="D1845" s="83"/>
      <c r="F1845" s="83"/>
      <c r="G1845" s="83"/>
      <c r="H1845" s="83"/>
    </row>
    <row r="1846" spans="3:8">
      <c r="C1846" s="83"/>
      <c r="D1846" s="83"/>
      <c r="F1846" s="83"/>
      <c r="G1846" s="83"/>
      <c r="H1846" s="83"/>
    </row>
    <row r="1847" spans="3:8">
      <c r="C1847" s="83"/>
      <c r="D1847" s="83"/>
      <c r="F1847" s="83"/>
      <c r="G1847" s="83"/>
      <c r="H1847" s="83"/>
    </row>
    <row r="1848" spans="3:8">
      <c r="C1848" s="83"/>
      <c r="D1848" s="83"/>
      <c r="F1848" s="83"/>
      <c r="G1848" s="83"/>
      <c r="H1848" s="83"/>
    </row>
    <row r="1849" spans="3:8">
      <c r="C1849" s="83"/>
      <c r="D1849" s="83"/>
      <c r="F1849" s="83"/>
      <c r="G1849" s="83"/>
      <c r="H1849" s="83"/>
    </row>
    <row r="1850" spans="3:8">
      <c r="C1850" s="83"/>
      <c r="D1850" s="83"/>
      <c r="F1850" s="83"/>
      <c r="G1850" s="83"/>
      <c r="H1850" s="83"/>
    </row>
    <row r="1851" spans="3:8">
      <c r="C1851" s="83"/>
      <c r="D1851" s="83"/>
      <c r="F1851" s="83"/>
      <c r="G1851" s="83"/>
      <c r="H1851" s="83"/>
    </row>
    <row r="1852" spans="3:8">
      <c r="C1852" s="83"/>
      <c r="D1852" s="83"/>
      <c r="F1852" s="83"/>
      <c r="G1852" s="83"/>
      <c r="H1852" s="83"/>
    </row>
    <row r="1853" spans="3:8">
      <c r="C1853" s="83"/>
      <c r="D1853" s="83"/>
      <c r="F1853" s="83"/>
      <c r="G1853" s="83"/>
      <c r="H1853" s="83"/>
    </row>
    <row r="1854" spans="3:8">
      <c r="C1854" s="83"/>
      <c r="D1854" s="83"/>
      <c r="F1854" s="83"/>
      <c r="G1854" s="83"/>
      <c r="H1854" s="83"/>
    </row>
    <row r="1855" spans="3:8">
      <c r="C1855" s="83"/>
      <c r="D1855" s="83"/>
      <c r="F1855" s="83"/>
      <c r="G1855" s="83"/>
      <c r="H1855" s="83"/>
    </row>
    <row r="1856" spans="3:8">
      <c r="C1856" s="83"/>
      <c r="D1856" s="83"/>
      <c r="F1856" s="83"/>
      <c r="G1856" s="83"/>
      <c r="H1856" s="83"/>
    </row>
    <row r="1857" spans="3:8">
      <c r="C1857" s="83"/>
      <c r="D1857" s="83"/>
      <c r="F1857" s="83"/>
      <c r="G1857" s="83"/>
      <c r="H1857" s="83"/>
    </row>
    <row r="1858" spans="3:8">
      <c r="C1858" s="83"/>
      <c r="D1858" s="83"/>
      <c r="F1858" s="83"/>
      <c r="G1858" s="83"/>
      <c r="H1858" s="83"/>
    </row>
    <row r="1859" spans="3:8">
      <c r="C1859" s="83"/>
      <c r="D1859" s="83"/>
      <c r="F1859" s="83"/>
      <c r="G1859" s="83"/>
      <c r="H1859" s="83"/>
    </row>
    <row r="1860" spans="3:8">
      <c r="C1860" s="83"/>
      <c r="D1860" s="83"/>
      <c r="F1860" s="83"/>
      <c r="G1860" s="83"/>
      <c r="H1860" s="83"/>
    </row>
    <row r="1861" spans="3:8">
      <c r="C1861" s="83"/>
      <c r="D1861" s="83"/>
      <c r="F1861" s="83"/>
      <c r="G1861" s="83"/>
      <c r="H1861" s="83"/>
    </row>
    <row r="1862" spans="3:8">
      <c r="C1862" s="83"/>
      <c r="D1862" s="83"/>
      <c r="F1862" s="83"/>
      <c r="G1862" s="83"/>
      <c r="H1862" s="83"/>
    </row>
    <row r="1863" spans="3:8">
      <c r="C1863" s="83"/>
      <c r="D1863" s="83"/>
      <c r="F1863" s="83"/>
      <c r="G1863" s="83"/>
      <c r="H1863" s="83"/>
    </row>
    <row r="1864" spans="3:8">
      <c r="C1864" s="83"/>
      <c r="D1864" s="83"/>
      <c r="F1864" s="83"/>
      <c r="G1864" s="83"/>
      <c r="H1864" s="83"/>
    </row>
    <row r="1865" spans="3:8">
      <c r="C1865" s="83"/>
      <c r="D1865" s="83"/>
      <c r="F1865" s="83"/>
      <c r="G1865" s="83"/>
      <c r="H1865" s="83"/>
    </row>
    <row r="1866" spans="3:8">
      <c r="C1866" s="83"/>
      <c r="D1866" s="83"/>
      <c r="F1866" s="83"/>
      <c r="G1866" s="83"/>
      <c r="H1866" s="83"/>
    </row>
    <row r="1867" spans="3:8">
      <c r="C1867" s="83"/>
      <c r="D1867" s="83"/>
      <c r="F1867" s="83"/>
      <c r="G1867" s="83"/>
      <c r="H1867" s="83"/>
    </row>
    <row r="1868" spans="3:8">
      <c r="C1868" s="83"/>
      <c r="D1868" s="83"/>
      <c r="F1868" s="83"/>
      <c r="G1868" s="83"/>
      <c r="H1868" s="83"/>
    </row>
    <row r="1869" spans="3:8">
      <c r="C1869" s="83"/>
      <c r="D1869" s="83"/>
      <c r="F1869" s="83"/>
      <c r="G1869" s="83"/>
      <c r="H1869" s="83"/>
    </row>
    <row r="1870" spans="3:8">
      <c r="C1870" s="83"/>
      <c r="D1870" s="83"/>
      <c r="F1870" s="83"/>
      <c r="G1870" s="83"/>
      <c r="H1870" s="83"/>
    </row>
    <row r="1871" spans="3:8">
      <c r="C1871" s="83"/>
      <c r="D1871" s="83"/>
      <c r="F1871" s="83"/>
      <c r="G1871" s="83"/>
      <c r="H1871" s="83"/>
    </row>
    <row r="1872" spans="3:8">
      <c r="C1872" s="83"/>
      <c r="D1872" s="83"/>
      <c r="F1872" s="83"/>
      <c r="G1872" s="83"/>
      <c r="H1872" s="83"/>
    </row>
    <row r="1873" spans="3:8">
      <c r="C1873" s="83"/>
      <c r="D1873" s="83"/>
      <c r="F1873" s="83"/>
      <c r="G1873" s="83"/>
      <c r="H1873" s="83"/>
    </row>
    <row r="1874" spans="3:8">
      <c r="C1874" s="83"/>
      <c r="D1874" s="83"/>
      <c r="F1874" s="83"/>
      <c r="G1874" s="83"/>
      <c r="H1874" s="83"/>
    </row>
    <row r="1875" spans="3:8">
      <c r="C1875" s="83"/>
      <c r="D1875" s="83"/>
      <c r="F1875" s="83"/>
      <c r="G1875" s="83"/>
      <c r="H1875" s="83"/>
    </row>
    <row r="1876" spans="3:8">
      <c r="C1876" s="83"/>
      <c r="D1876" s="83"/>
      <c r="F1876" s="83"/>
      <c r="G1876" s="83"/>
      <c r="H1876" s="83"/>
    </row>
    <row r="1877" spans="3:8">
      <c r="C1877" s="83"/>
      <c r="D1877" s="83"/>
      <c r="F1877" s="83"/>
      <c r="G1877" s="83"/>
      <c r="H1877" s="83"/>
    </row>
    <row r="1878" spans="3:8">
      <c r="C1878" s="83"/>
      <c r="D1878" s="83"/>
      <c r="F1878" s="83"/>
      <c r="G1878" s="83"/>
      <c r="H1878" s="83"/>
    </row>
    <row r="1879" spans="3:8">
      <c r="C1879" s="83"/>
      <c r="D1879" s="83"/>
      <c r="F1879" s="83"/>
      <c r="G1879" s="83"/>
      <c r="H1879" s="83"/>
    </row>
    <row r="1880" spans="3:8">
      <c r="C1880" s="83"/>
      <c r="D1880" s="83"/>
      <c r="F1880" s="83"/>
      <c r="G1880" s="83"/>
      <c r="H1880" s="83"/>
    </row>
    <row r="1881" spans="3:8">
      <c r="C1881" s="83"/>
      <c r="D1881" s="83"/>
      <c r="F1881" s="83"/>
      <c r="G1881" s="83"/>
      <c r="H1881" s="83"/>
    </row>
    <row r="1882" spans="3:8">
      <c r="C1882" s="83"/>
      <c r="D1882" s="83"/>
      <c r="F1882" s="83"/>
      <c r="G1882" s="83"/>
      <c r="H1882" s="83"/>
    </row>
    <row r="1883" spans="3:8">
      <c r="C1883" s="83"/>
      <c r="D1883" s="83"/>
      <c r="F1883" s="83"/>
      <c r="G1883" s="83"/>
      <c r="H1883" s="83"/>
    </row>
    <row r="1884" spans="3:8">
      <c r="C1884" s="83"/>
      <c r="D1884" s="83"/>
      <c r="F1884" s="83"/>
      <c r="G1884" s="83"/>
      <c r="H1884" s="83"/>
    </row>
    <row r="1885" spans="3:8">
      <c r="C1885" s="83"/>
      <c r="D1885" s="83"/>
      <c r="F1885" s="83"/>
      <c r="G1885" s="83"/>
      <c r="H1885" s="83"/>
    </row>
    <row r="1886" spans="3:8">
      <c r="C1886" s="83"/>
      <c r="D1886" s="83"/>
      <c r="F1886" s="83"/>
      <c r="G1886" s="83"/>
      <c r="H1886" s="83"/>
    </row>
    <row r="1887" spans="3:8">
      <c r="C1887" s="83"/>
      <c r="D1887" s="83"/>
      <c r="F1887" s="83"/>
      <c r="G1887" s="83"/>
      <c r="H1887" s="83"/>
    </row>
    <row r="1888" spans="3:8">
      <c r="C1888" s="83"/>
      <c r="D1888" s="83"/>
      <c r="F1888" s="83"/>
      <c r="G1888" s="83"/>
      <c r="H1888" s="83"/>
    </row>
    <row r="1889" spans="3:8">
      <c r="C1889" s="83"/>
      <c r="D1889" s="83"/>
      <c r="F1889" s="83"/>
      <c r="G1889" s="83"/>
      <c r="H1889" s="83"/>
    </row>
    <row r="1890" spans="3:8">
      <c r="C1890" s="83"/>
      <c r="D1890" s="83"/>
      <c r="F1890" s="83"/>
      <c r="G1890" s="83"/>
      <c r="H1890" s="83"/>
    </row>
    <row r="1891" spans="3:8">
      <c r="C1891" s="83"/>
      <c r="D1891" s="83"/>
      <c r="F1891" s="83"/>
      <c r="G1891" s="83"/>
      <c r="H1891" s="83"/>
    </row>
    <row r="1892" spans="3:8">
      <c r="C1892" s="83"/>
      <c r="D1892" s="83"/>
      <c r="F1892" s="83"/>
      <c r="G1892" s="83"/>
      <c r="H1892" s="83"/>
    </row>
    <row r="1893" spans="3:8">
      <c r="C1893" s="83"/>
      <c r="D1893" s="83"/>
      <c r="F1893" s="83"/>
      <c r="G1893" s="83"/>
      <c r="H1893" s="83"/>
    </row>
    <row r="1894" spans="3:8">
      <c r="C1894" s="83"/>
      <c r="D1894" s="83"/>
      <c r="F1894" s="83"/>
      <c r="G1894" s="83"/>
      <c r="H1894" s="83"/>
    </row>
    <row r="1895" spans="3:8">
      <c r="C1895" s="83"/>
      <c r="D1895" s="83"/>
      <c r="F1895" s="83"/>
      <c r="G1895" s="83"/>
      <c r="H1895" s="83"/>
    </row>
    <row r="1896" spans="3:8">
      <c r="C1896" s="83"/>
      <c r="D1896" s="83"/>
      <c r="F1896" s="83"/>
      <c r="G1896" s="83"/>
      <c r="H1896" s="83"/>
    </row>
    <row r="1897" spans="3:8">
      <c r="C1897" s="83"/>
      <c r="D1897" s="83"/>
      <c r="F1897" s="83"/>
      <c r="G1897" s="83"/>
      <c r="H1897" s="83"/>
    </row>
    <row r="1898" spans="3:8">
      <c r="C1898" s="83"/>
      <c r="D1898" s="83"/>
      <c r="F1898" s="83"/>
      <c r="G1898" s="83"/>
      <c r="H1898" s="83"/>
    </row>
    <row r="1899" spans="3:8">
      <c r="C1899" s="83"/>
      <c r="D1899" s="83"/>
      <c r="F1899" s="83"/>
      <c r="G1899" s="83"/>
      <c r="H1899" s="83"/>
    </row>
    <row r="1900" spans="3:8">
      <c r="C1900" s="83"/>
      <c r="D1900" s="83"/>
      <c r="F1900" s="83"/>
      <c r="G1900" s="83"/>
      <c r="H1900" s="83"/>
    </row>
    <row r="1901" spans="3:8">
      <c r="C1901" s="83"/>
      <c r="D1901" s="83"/>
      <c r="F1901" s="83"/>
      <c r="G1901" s="83"/>
      <c r="H1901" s="83"/>
    </row>
    <row r="1902" spans="3:8">
      <c r="C1902" s="83"/>
      <c r="D1902" s="83"/>
      <c r="F1902" s="83"/>
      <c r="G1902" s="83"/>
      <c r="H1902" s="83"/>
    </row>
    <row r="1903" spans="3:8">
      <c r="C1903" s="83"/>
      <c r="D1903" s="83"/>
      <c r="F1903" s="83"/>
      <c r="G1903" s="83"/>
      <c r="H1903" s="83"/>
    </row>
    <row r="1904" spans="3:8">
      <c r="C1904" s="83"/>
      <c r="D1904" s="83"/>
      <c r="F1904" s="83"/>
      <c r="G1904" s="83"/>
      <c r="H1904" s="83"/>
    </row>
    <row r="1905" spans="3:8">
      <c r="C1905" s="83"/>
      <c r="D1905" s="83"/>
      <c r="F1905" s="83"/>
      <c r="G1905" s="83"/>
      <c r="H1905" s="83"/>
    </row>
    <row r="1906" spans="3:8">
      <c r="C1906" s="83"/>
      <c r="D1906" s="83"/>
      <c r="F1906" s="83"/>
      <c r="G1906" s="83"/>
      <c r="H1906" s="83"/>
    </row>
    <row r="1907" spans="3:8">
      <c r="C1907" s="83"/>
      <c r="D1907" s="83"/>
      <c r="F1907" s="83"/>
      <c r="G1907" s="83"/>
      <c r="H1907" s="83"/>
    </row>
    <row r="1908" spans="3:8">
      <c r="C1908" s="83"/>
      <c r="D1908" s="83"/>
      <c r="F1908" s="83"/>
      <c r="G1908" s="83"/>
      <c r="H1908" s="83"/>
    </row>
    <row r="1909" spans="3:8">
      <c r="C1909" s="83"/>
      <c r="D1909" s="83"/>
      <c r="F1909" s="83"/>
      <c r="G1909" s="83"/>
      <c r="H1909" s="83"/>
    </row>
    <row r="1910" spans="3:8">
      <c r="C1910" s="83"/>
      <c r="D1910" s="83"/>
      <c r="F1910" s="83"/>
      <c r="G1910" s="83"/>
      <c r="H1910" s="83"/>
    </row>
    <row r="1911" spans="3:8">
      <c r="C1911" s="83"/>
      <c r="D1911" s="83"/>
      <c r="F1911" s="83"/>
      <c r="G1911" s="83"/>
      <c r="H1911" s="83"/>
    </row>
    <row r="1912" spans="3:8">
      <c r="C1912" s="83"/>
      <c r="D1912" s="83"/>
      <c r="F1912" s="83"/>
      <c r="G1912" s="83"/>
      <c r="H1912" s="83"/>
    </row>
    <row r="1913" spans="3:8">
      <c r="C1913" s="83"/>
      <c r="D1913" s="83"/>
      <c r="F1913" s="83"/>
      <c r="G1913" s="83"/>
      <c r="H1913" s="83"/>
    </row>
    <row r="1914" spans="3:8">
      <c r="C1914" s="83"/>
      <c r="D1914" s="83"/>
      <c r="F1914" s="83"/>
      <c r="G1914" s="83"/>
      <c r="H1914" s="83"/>
    </row>
    <row r="1915" spans="3:8">
      <c r="C1915" s="83"/>
      <c r="D1915" s="83"/>
      <c r="F1915" s="83"/>
      <c r="G1915" s="83"/>
      <c r="H1915" s="83"/>
    </row>
    <row r="1916" spans="3:8">
      <c r="C1916" s="83"/>
      <c r="D1916" s="83"/>
      <c r="F1916" s="83"/>
      <c r="G1916" s="83"/>
      <c r="H1916" s="83"/>
    </row>
    <row r="1917" spans="3:8">
      <c r="C1917" s="83"/>
      <c r="D1917" s="83"/>
      <c r="F1917" s="83"/>
      <c r="G1917" s="83"/>
      <c r="H1917" s="83"/>
    </row>
    <row r="1918" spans="3:8">
      <c r="C1918" s="83"/>
      <c r="D1918" s="83"/>
      <c r="F1918" s="83"/>
      <c r="G1918" s="83"/>
      <c r="H1918" s="83"/>
    </row>
    <row r="1919" spans="3:8">
      <c r="C1919" s="83"/>
      <c r="D1919" s="83"/>
      <c r="F1919" s="83"/>
      <c r="G1919" s="83"/>
      <c r="H1919" s="83"/>
    </row>
    <row r="1920" spans="3:8">
      <c r="C1920" s="83"/>
      <c r="D1920" s="83"/>
      <c r="F1920" s="83"/>
      <c r="G1920" s="83"/>
      <c r="H1920" s="83"/>
    </row>
    <row r="1921" spans="3:8">
      <c r="C1921" s="83"/>
      <c r="D1921" s="83"/>
      <c r="F1921" s="83"/>
      <c r="G1921" s="83"/>
      <c r="H1921" s="83"/>
    </row>
    <row r="1922" spans="3:8">
      <c r="C1922" s="83"/>
      <c r="D1922" s="83"/>
      <c r="F1922" s="83"/>
      <c r="G1922" s="83"/>
      <c r="H1922" s="83"/>
    </row>
    <row r="1923" spans="3:8">
      <c r="C1923" s="83"/>
      <c r="D1923" s="83"/>
      <c r="F1923" s="83"/>
      <c r="G1923" s="83"/>
      <c r="H1923" s="83"/>
    </row>
    <row r="1924" spans="3:8">
      <c r="C1924" s="83"/>
      <c r="D1924" s="83"/>
      <c r="F1924" s="83"/>
      <c r="G1924" s="83"/>
      <c r="H1924" s="83"/>
    </row>
    <row r="1925" spans="3:8">
      <c r="C1925" s="83"/>
      <c r="D1925" s="83"/>
      <c r="F1925" s="83"/>
      <c r="G1925" s="83"/>
      <c r="H1925" s="83"/>
    </row>
    <row r="1926" spans="3:8">
      <c r="C1926" s="83"/>
      <c r="D1926" s="83"/>
      <c r="F1926" s="83"/>
      <c r="G1926" s="83"/>
      <c r="H1926" s="83"/>
    </row>
    <row r="1927" spans="3:8">
      <c r="C1927" s="83"/>
      <c r="D1927" s="83"/>
      <c r="F1927" s="83"/>
      <c r="G1927" s="83"/>
      <c r="H1927" s="83"/>
    </row>
    <row r="1928" spans="3:8">
      <c r="C1928" s="83"/>
      <c r="D1928" s="83"/>
      <c r="F1928" s="83"/>
      <c r="G1928" s="83"/>
      <c r="H1928" s="83"/>
    </row>
    <row r="1929" spans="3:8">
      <c r="C1929" s="83"/>
      <c r="D1929" s="83"/>
      <c r="F1929" s="83"/>
      <c r="G1929" s="83"/>
      <c r="H1929" s="83"/>
    </row>
    <row r="1930" spans="3:8">
      <c r="C1930" s="83"/>
      <c r="D1930" s="83"/>
      <c r="F1930" s="83"/>
      <c r="G1930" s="83"/>
      <c r="H1930" s="83"/>
    </row>
    <row r="1931" spans="3:8">
      <c r="C1931" s="83"/>
      <c r="D1931" s="83"/>
      <c r="F1931" s="83"/>
      <c r="G1931" s="83"/>
      <c r="H1931" s="83"/>
    </row>
    <row r="1932" spans="3:8">
      <c r="C1932" s="83"/>
      <c r="D1932" s="83"/>
      <c r="F1932" s="83"/>
      <c r="G1932" s="83"/>
      <c r="H1932" s="83"/>
    </row>
    <row r="1933" spans="3:8">
      <c r="C1933" s="83"/>
      <c r="D1933" s="83"/>
      <c r="F1933" s="83"/>
      <c r="G1933" s="83"/>
      <c r="H1933" s="83"/>
    </row>
    <row r="1934" spans="3:8">
      <c r="C1934" s="83"/>
      <c r="D1934" s="83"/>
      <c r="F1934" s="83"/>
      <c r="G1934" s="83"/>
      <c r="H1934" s="83"/>
    </row>
    <row r="1935" spans="3:8">
      <c r="C1935" s="83"/>
      <c r="D1935" s="83"/>
      <c r="F1935" s="83"/>
      <c r="G1935" s="83"/>
      <c r="H1935" s="83"/>
    </row>
    <row r="1936" spans="3:8">
      <c r="C1936" s="83"/>
      <c r="D1936" s="83"/>
      <c r="F1936" s="83"/>
      <c r="G1936" s="83"/>
      <c r="H1936" s="83"/>
    </row>
    <row r="1937" spans="3:8">
      <c r="C1937" s="83"/>
      <c r="D1937" s="83"/>
      <c r="F1937" s="83"/>
      <c r="G1937" s="83"/>
      <c r="H1937" s="83"/>
    </row>
    <row r="1938" spans="3:8">
      <c r="C1938" s="83"/>
      <c r="D1938" s="83"/>
      <c r="F1938" s="83"/>
      <c r="G1938" s="83"/>
      <c r="H1938" s="83"/>
    </row>
    <row r="1939" spans="3:8">
      <c r="C1939" s="83"/>
      <c r="D1939" s="83"/>
      <c r="F1939" s="83"/>
      <c r="G1939" s="83"/>
      <c r="H1939" s="83"/>
    </row>
    <row r="1940" spans="3:8">
      <c r="C1940" s="83"/>
      <c r="D1940" s="83"/>
      <c r="F1940" s="83"/>
      <c r="G1940" s="83"/>
      <c r="H1940" s="83"/>
    </row>
    <row r="1941" spans="3:8">
      <c r="C1941" s="83"/>
      <c r="D1941" s="83"/>
      <c r="F1941" s="83"/>
      <c r="G1941" s="83"/>
      <c r="H1941" s="83"/>
    </row>
    <row r="1942" spans="3:8">
      <c r="C1942" s="83"/>
      <c r="D1942" s="83"/>
      <c r="F1942" s="83"/>
      <c r="G1942" s="83"/>
      <c r="H1942" s="83"/>
    </row>
    <row r="1943" spans="3:8">
      <c r="C1943" s="83"/>
      <c r="D1943" s="83"/>
      <c r="F1943" s="83"/>
      <c r="G1943" s="83"/>
      <c r="H1943" s="83"/>
    </row>
    <row r="1944" spans="3:8">
      <c r="C1944" s="83"/>
      <c r="D1944" s="83"/>
      <c r="F1944" s="83"/>
      <c r="G1944" s="83"/>
      <c r="H1944" s="83"/>
    </row>
    <row r="1945" spans="3:8">
      <c r="C1945" s="83"/>
      <c r="D1945" s="83"/>
      <c r="F1945" s="83"/>
      <c r="G1945" s="83"/>
      <c r="H1945" s="83"/>
    </row>
    <row r="1946" spans="3:8">
      <c r="C1946" s="83"/>
      <c r="D1946" s="83"/>
      <c r="F1946" s="83"/>
      <c r="G1946" s="83"/>
      <c r="H1946" s="83"/>
    </row>
    <row r="1947" spans="3:8">
      <c r="C1947" s="83"/>
      <c r="D1947" s="83"/>
      <c r="F1947" s="83"/>
      <c r="G1947" s="83"/>
      <c r="H1947" s="83"/>
    </row>
    <row r="1948" spans="3:8">
      <c r="C1948" s="83"/>
      <c r="D1948" s="83"/>
      <c r="F1948" s="83"/>
      <c r="G1948" s="83"/>
      <c r="H1948" s="83"/>
    </row>
    <row r="1949" spans="3:8">
      <c r="C1949" s="83"/>
      <c r="D1949" s="83"/>
      <c r="F1949" s="83"/>
      <c r="G1949" s="83"/>
      <c r="H1949" s="83"/>
    </row>
    <row r="1950" spans="3:8">
      <c r="C1950" s="83"/>
      <c r="D1950" s="83"/>
      <c r="F1950" s="83"/>
      <c r="G1950" s="83"/>
      <c r="H1950" s="83"/>
    </row>
    <row r="1951" spans="3:8">
      <c r="C1951" s="83"/>
      <c r="D1951" s="83"/>
      <c r="F1951" s="83"/>
      <c r="G1951" s="83"/>
      <c r="H1951" s="83"/>
    </row>
    <row r="1952" spans="3:8">
      <c r="C1952" s="83"/>
      <c r="D1952" s="83"/>
      <c r="F1952" s="83"/>
      <c r="G1952" s="83"/>
      <c r="H1952" s="83"/>
    </row>
    <row r="1953" spans="3:8">
      <c r="C1953" s="83"/>
      <c r="D1953" s="83"/>
      <c r="F1953" s="83"/>
      <c r="G1953" s="83"/>
      <c r="H1953" s="83"/>
    </row>
    <row r="1954" spans="3:8">
      <c r="C1954" s="83"/>
      <c r="D1954" s="83"/>
      <c r="F1954" s="83"/>
      <c r="G1954" s="83"/>
      <c r="H1954" s="83"/>
    </row>
    <row r="1955" spans="3:8">
      <c r="C1955" s="83"/>
      <c r="D1955" s="83"/>
      <c r="F1955" s="83"/>
      <c r="G1955" s="83"/>
      <c r="H1955" s="83"/>
    </row>
    <row r="1956" spans="3:8">
      <c r="C1956" s="83"/>
      <c r="D1956" s="83"/>
      <c r="F1956" s="83"/>
      <c r="G1956" s="83"/>
      <c r="H1956" s="83"/>
    </row>
    <row r="1957" spans="3:8">
      <c r="C1957" s="83"/>
      <c r="D1957" s="83"/>
      <c r="F1957" s="83"/>
      <c r="G1957" s="83"/>
      <c r="H1957" s="83"/>
    </row>
    <row r="1958" spans="3:8">
      <c r="C1958" s="83"/>
      <c r="D1958" s="83"/>
      <c r="F1958" s="83"/>
      <c r="G1958" s="83"/>
      <c r="H1958" s="83"/>
    </row>
    <row r="1959" spans="3:8">
      <c r="C1959" s="83"/>
      <c r="D1959" s="83"/>
      <c r="F1959" s="83"/>
      <c r="G1959" s="83"/>
      <c r="H1959" s="83"/>
    </row>
    <row r="1960" spans="3:8">
      <c r="C1960" s="83"/>
      <c r="D1960" s="83"/>
      <c r="F1960" s="83"/>
      <c r="G1960" s="83"/>
      <c r="H1960" s="83"/>
    </row>
    <row r="1961" spans="3:8">
      <c r="C1961" s="83"/>
      <c r="D1961" s="83"/>
      <c r="F1961" s="83"/>
      <c r="G1961" s="83"/>
      <c r="H1961" s="83"/>
    </row>
    <row r="1962" spans="3:8">
      <c r="C1962" s="83"/>
      <c r="D1962" s="83"/>
      <c r="F1962" s="83"/>
      <c r="G1962" s="83"/>
      <c r="H1962" s="83"/>
    </row>
    <row r="1963" spans="3:8">
      <c r="C1963" s="83"/>
      <c r="D1963" s="83"/>
      <c r="F1963" s="83"/>
      <c r="G1963" s="83"/>
      <c r="H1963" s="83"/>
    </row>
    <row r="1964" spans="3:8">
      <c r="C1964" s="83"/>
      <c r="D1964" s="83"/>
      <c r="F1964" s="83"/>
      <c r="G1964" s="83"/>
      <c r="H1964" s="83"/>
    </row>
    <row r="1965" spans="3:8">
      <c r="C1965" s="83"/>
      <c r="D1965" s="83"/>
      <c r="F1965" s="83"/>
      <c r="G1965" s="83"/>
      <c r="H1965" s="83"/>
    </row>
    <row r="1966" spans="3:8">
      <c r="C1966" s="83"/>
      <c r="D1966" s="83"/>
      <c r="F1966" s="83"/>
      <c r="G1966" s="83"/>
      <c r="H1966" s="83"/>
    </row>
    <row r="1967" spans="3:8">
      <c r="C1967" s="83"/>
      <c r="D1967" s="83"/>
      <c r="F1967" s="83"/>
      <c r="G1967" s="83"/>
      <c r="H1967" s="83"/>
    </row>
    <row r="1968" spans="3:8">
      <c r="C1968" s="83"/>
      <c r="D1968" s="83"/>
      <c r="F1968" s="83"/>
      <c r="G1968" s="83"/>
      <c r="H1968" s="83"/>
    </row>
    <row r="1969" spans="3:8">
      <c r="C1969" s="83"/>
      <c r="D1969" s="83"/>
      <c r="F1969" s="83"/>
      <c r="G1969" s="83"/>
      <c r="H1969" s="83"/>
    </row>
    <row r="1970" spans="3:8">
      <c r="C1970" s="83"/>
      <c r="D1970" s="83"/>
      <c r="F1970" s="83"/>
      <c r="G1970" s="83"/>
      <c r="H1970" s="83"/>
    </row>
    <row r="1971" spans="3:8">
      <c r="C1971" s="83"/>
      <c r="D1971" s="83"/>
      <c r="F1971" s="83"/>
      <c r="G1971" s="83"/>
      <c r="H1971" s="83"/>
    </row>
    <row r="1972" spans="3:8">
      <c r="C1972" s="83"/>
      <c r="D1972" s="83"/>
      <c r="F1972" s="83"/>
      <c r="G1972" s="83"/>
      <c r="H1972" s="83"/>
    </row>
    <row r="1973" spans="3:8">
      <c r="C1973" s="83"/>
      <c r="D1973" s="83"/>
      <c r="F1973" s="83"/>
      <c r="G1973" s="83"/>
      <c r="H1973" s="83"/>
    </row>
    <row r="1974" spans="3:8">
      <c r="C1974" s="83"/>
      <c r="D1974" s="83"/>
      <c r="F1974" s="83"/>
      <c r="G1974" s="83"/>
      <c r="H1974" s="83"/>
    </row>
    <row r="1975" spans="3:8">
      <c r="C1975" s="83"/>
      <c r="D1975" s="83"/>
      <c r="F1975" s="83"/>
      <c r="G1975" s="83"/>
      <c r="H1975" s="83"/>
    </row>
    <row r="1976" spans="3:8">
      <c r="C1976" s="83"/>
      <c r="D1976" s="83"/>
      <c r="F1976" s="83"/>
      <c r="G1976" s="83"/>
      <c r="H1976" s="83"/>
    </row>
    <row r="1977" spans="3:8">
      <c r="C1977" s="83"/>
      <c r="D1977" s="83"/>
      <c r="F1977" s="83"/>
      <c r="G1977" s="83"/>
      <c r="H1977" s="83"/>
    </row>
    <row r="1978" spans="3:8">
      <c r="C1978" s="83"/>
      <c r="D1978" s="83"/>
      <c r="F1978" s="83"/>
      <c r="G1978" s="83"/>
      <c r="H1978" s="83"/>
    </row>
    <row r="1979" spans="3:8">
      <c r="C1979" s="83"/>
      <c r="D1979" s="83"/>
      <c r="F1979" s="83"/>
      <c r="G1979" s="83"/>
      <c r="H1979" s="83"/>
    </row>
    <row r="1980" spans="3:8">
      <c r="C1980" s="83"/>
      <c r="D1980" s="83"/>
      <c r="F1980" s="83"/>
      <c r="G1980" s="83"/>
      <c r="H1980" s="83"/>
    </row>
    <row r="1981" spans="3:8">
      <c r="C1981" s="83"/>
      <c r="D1981" s="83"/>
      <c r="F1981" s="83"/>
      <c r="G1981" s="83"/>
      <c r="H1981" s="83"/>
    </row>
    <row r="1982" spans="3:8">
      <c r="C1982" s="83"/>
      <c r="D1982" s="83"/>
      <c r="F1982" s="83"/>
      <c r="G1982" s="83"/>
      <c r="H1982" s="83"/>
    </row>
    <row r="1983" spans="3:8">
      <c r="C1983" s="83"/>
      <c r="D1983" s="83"/>
      <c r="F1983" s="83"/>
      <c r="G1983" s="83"/>
      <c r="H1983" s="83"/>
    </row>
    <row r="1984" spans="3:8">
      <c r="C1984" s="83"/>
      <c r="D1984" s="83"/>
      <c r="F1984" s="83"/>
      <c r="G1984" s="83"/>
      <c r="H1984" s="83"/>
    </row>
    <row r="1985" spans="3:8">
      <c r="C1985" s="83"/>
      <c r="D1985" s="83"/>
      <c r="F1985" s="83"/>
      <c r="G1985" s="83"/>
      <c r="H1985" s="83"/>
    </row>
    <row r="1986" spans="3:8">
      <c r="C1986" s="83"/>
      <c r="D1986" s="83"/>
      <c r="F1986" s="83"/>
      <c r="G1986" s="83"/>
      <c r="H1986" s="83"/>
    </row>
    <row r="1987" spans="3:8">
      <c r="C1987" s="83"/>
      <c r="D1987" s="83"/>
      <c r="F1987" s="83"/>
      <c r="G1987" s="83"/>
      <c r="H1987" s="83"/>
    </row>
    <row r="1988" spans="3:8">
      <c r="C1988" s="83"/>
      <c r="D1988" s="83"/>
      <c r="F1988" s="83"/>
      <c r="G1988" s="83"/>
      <c r="H1988" s="83"/>
    </row>
    <row r="1989" spans="3:8">
      <c r="C1989" s="83"/>
      <c r="D1989" s="83"/>
      <c r="F1989" s="83"/>
      <c r="G1989" s="83"/>
      <c r="H1989" s="83"/>
    </row>
    <row r="1990" spans="3:8">
      <c r="C1990" s="83"/>
      <c r="D1990" s="83"/>
      <c r="F1990" s="83"/>
      <c r="G1990" s="83"/>
      <c r="H1990" s="83"/>
    </row>
    <row r="1991" spans="3:8">
      <c r="C1991" s="83"/>
      <c r="D1991" s="83"/>
      <c r="F1991" s="83"/>
      <c r="G1991" s="83"/>
      <c r="H1991" s="83"/>
    </row>
    <row r="1992" spans="3:8">
      <c r="C1992" s="83"/>
      <c r="D1992" s="83"/>
      <c r="F1992" s="83"/>
      <c r="G1992" s="83"/>
      <c r="H1992" s="83"/>
    </row>
    <row r="1993" spans="3:8">
      <c r="C1993" s="83"/>
      <c r="D1993" s="83"/>
      <c r="F1993" s="83"/>
      <c r="G1993" s="83"/>
      <c r="H1993" s="83"/>
    </row>
    <row r="1994" spans="3:8">
      <c r="C1994" s="83"/>
      <c r="D1994" s="83"/>
      <c r="F1994" s="83"/>
      <c r="G1994" s="83"/>
      <c r="H1994" s="83"/>
    </row>
    <row r="1995" spans="3:8">
      <c r="C1995" s="83"/>
      <c r="D1995" s="83"/>
      <c r="F1995" s="83"/>
      <c r="G1995" s="83"/>
      <c r="H1995" s="83"/>
    </row>
    <row r="1996" spans="3:8">
      <c r="C1996" s="83"/>
      <c r="D1996" s="83"/>
      <c r="F1996" s="83"/>
      <c r="G1996" s="83"/>
      <c r="H1996" s="83"/>
    </row>
    <row r="1997" spans="3:8">
      <c r="C1997" s="83"/>
      <c r="D1997" s="83"/>
      <c r="F1997" s="83"/>
      <c r="G1997" s="83"/>
      <c r="H1997" s="83"/>
    </row>
    <row r="1998" spans="3:8">
      <c r="C1998" s="83"/>
      <c r="D1998" s="83"/>
      <c r="F1998" s="83"/>
      <c r="G1998" s="83"/>
      <c r="H1998" s="83"/>
    </row>
    <row r="1999" spans="3:8">
      <c r="C1999" s="83"/>
      <c r="D1999" s="83"/>
      <c r="F1999" s="83"/>
      <c r="G1999" s="83"/>
      <c r="H1999" s="83"/>
    </row>
    <row r="2000" spans="3:8">
      <c r="C2000" s="83"/>
      <c r="D2000" s="83"/>
      <c r="F2000" s="83"/>
      <c r="G2000" s="83"/>
      <c r="H2000" s="83"/>
    </row>
    <row r="2001" spans="3:8">
      <c r="C2001" s="83"/>
      <c r="D2001" s="83"/>
      <c r="F2001" s="83"/>
      <c r="G2001" s="83"/>
      <c r="H2001" s="83"/>
    </row>
    <row r="2002" spans="3:8">
      <c r="C2002" s="83"/>
      <c r="D2002" s="83"/>
      <c r="F2002" s="83"/>
      <c r="G2002" s="83"/>
      <c r="H2002" s="83"/>
    </row>
    <row r="2003" spans="3:8">
      <c r="C2003" s="83"/>
      <c r="D2003" s="83"/>
      <c r="F2003" s="83"/>
      <c r="G2003" s="83"/>
      <c r="H2003" s="83"/>
    </row>
    <row r="2004" spans="3:8">
      <c r="C2004" s="83"/>
      <c r="D2004" s="83"/>
      <c r="F2004" s="83"/>
      <c r="G2004" s="83"/>
      <c r="H2004" s="83"/>
    </row>
    <row r="2005" spans="3:8">
      <c r="C2005" s="83"/>
      <c r="D2005" s="83"/>
      <c r="F2005" s="83"/>
      <c r="G2005" s="83"/>
      <c r="H2005" s="83"/>
    </row>
    <row r="2006" spans="3:8">
      <c r="C2006" s="83"/>
      <c r="D2006" s="83"/>
      <c r="F2006" s="83"/>
      <c r="G2006" s="83"/>
      <c r="H2006" s="83"/>
    </row>
    <row r="2007" spans="3:8">
      <c r="C2007" s="83"/>
      <c r="D2007" s="83"/>
      <c r="F2007" s="83"/>
      <c r="G2007" s="83"/>
      <c r="H2007" s="83"/>
    </row>
    <row r="2008" spans="3:8">
      <c r="C2008" s="83"/>
      <c r="D2008" s="83"/>
      <c r="F2008" s="83"/>
      <c r="G2008" s="83"/>
      <c r="H2008" s="83"/>
    </row>
    <row r="2009" spans="3:8">
      <c r="C2009" s="83"/>
      <c r="D2009" s="83"/>
      <c r="F2009" s="83"/>
      <c r="G2009" s="83"/>
      <c r="H2009" s="83"/>
    </row>
    <row r="2010" spans="3:8">
      <c r="C2010" s="83"/>
      <c r="D2010" s="83"/>
      <c r="F2010" s="83"/>
      <c r="G2010" s="83"/>
      <c r="H2010" s="83"/>
    </row>
    <row r="2011" spans="3:8">
      <c r="C2011" s="83"/>
      <c r="D2011" s="83"/>
      <c r="F2011" s="83"/>
      <c r="G2011" s="83"/>
      <c r="H2011" s="83"/>
    </row>
    <row r="2012" spans="3:8">
      <c r="C2012" s="83"/>
      <c r="D2012" s="83"/>
      <c r="F2012" s="83"/>
      <c r="G2012" s="83"/>
      <c r="H2012" s="83"/>
    </row>
    <row r="2013" spans="3:8">
      <c r="C2013" s="83"/>
      <c r="D2013" s="83"/>
      <c r="F2013" s="83"/>
      <c r="G2013" s="83"/>
      <c r="H2013" s="83"/>
    </row>
    <row r="2014" spans="3:8">
      <c r="C2014" s="83"/>
      <c r="D2014" s="83"/>
      <c r="F2014" s="83"/>
      <c r="G2014" s="83"/>
      <c r="H2014" s="83"/>
    </row>
    <row r="2015" spans="3:8">
      <c r="C2015" s="83"/>
      <c r="D2015" s="83"/>
      <c r="F2015" s="83"/>
      <c r="G2015" s="83"/>
      <c r="H2015" s="83"/>
    </row>
    <row r="2016" spans="3:8">
      <c r="C2016" s="83"/>
      <c r="D2016" s="83"/>
      <c r="F2016" s="83"/>
      <c r="G2016" s="83"/>
      <c r="H2016" s="83"/>
    </row>
    <row r="2017" spans="3:8">
      <c r="C2017" s="83"/>
      <c r="D2017" s="83"/>
      <c r="F2017" s="83"/>
      <c r="G2017" s="83"/>
      <c r="H2017" s="83"/>
    </row>
    <row r="2018" spans="3:8">
      <c r="C2018" s="83"/>
      <c r="D2018" s="83"/>
      <c r="F2018" s="83"/>
      <c r="G2018" s="83"/>
      <c r="H2018" s="83"/>
    </row>
    <row r="2019" spans="3:8">
      <c r="C2019" s="83"/>
      <c r="D2019" s="83"/>
      <c r="F2019" s="83"/>
      <c r="G2019" s="83"/>
      <c r="H2019" s="83"/>
    </row>
    <row r="2020" spans="3:8">
      <c r="C2020" s="83"/>
      <c r="D2020" s="83"/>
      <c r="F2020" s="83"/>
      <c r="G2020" s="83"/>
      <c r="H2020" s="83"/>
    </row>
    <row r="2021" spans="3:8">
      <c r="C2021" s="83"/>
      <c r="D2021" s="83"/>
      <c r="F2021" s="83"/>
      <c r="G2021" s="83"/>
      <c r="H2021" s="83"/>
    </row>
    <row r="2022" spans="3:8">
      <c r="C2022" s="83"/>
      <c r="D2022" s="83"/>
      <c r="F2022" s="83"/>
      <c r="G2022" s="83"/>
      <c r="H2022" s="83"/>
    </row>
    <row r="2023" spans="3:8">
      <c r="C2023" s="83"/>
      <c r="D2023" s="83"/>
      <c r="F2023" s="83"/>
      <c r="G2023" s="83"/>
      <c r="H2023" s="83"/>
    </row>
    <row r="2024" spans="3:8">
      <c r="C2024" s="83"/>
      <c r="D2024" s="83"/>
      <c r="F2024" s="83"/>
      <c r="G2024" s="83"/>
      <c r="H2024" s="83"/>
    </row>
    <row r="2025" spans="3:8">
      <c r="C2025" s="83"/>
      <c r="D2025" s="83"/>
      <c r="F2025" s="83"/>
      <c r="G2025" s="83"/>
      <c r="H2025" s="83"/>
    </row>
    <row r="2026" spans="3:8">
      <c r="C2026" s="83"/>
      <c r="D2026" s="83"/>
      <c r="F2026" s="83"/>
      <c r="G2026" s="83"/>
      <c r="H2026" s="83"/>
    </row>
    <row r="2027" spans="3:8">
      <c r="C2027" s="83"/>
      <c r="D2027" s="83"/>
      <c r="F2027" s="83"/>
      <c r="G2027" s="83"/>
      <c r="H2027" s="83"/>
    </row>
    <row r="2028" spans="3:8">
      <c r="C2028" s="83"/>
      <c r="D2028" s="83"/>
      <c r="F2028" s="83"/>
      <c r="G2028" s="83"/>
      <c r="H2028" s="83"/>
    </row>
    <row r="2029" spans="3:8">
      <c r="C2029" s="83"/>
      <c r="D2029" s="83"/>
      <c r="F2029" s="83"/>
      <c r="G2029" s="83"/>
      <c r="H2029" s="83"/>
    </row>
    <row r="2030" spans="3:8">
      <c r="C2030" s="83"/>
      <c r="D2030" s="83"/>
      <c r="F2030" s="83"/>
      <c r="G2030" s="83"/>
      <c r="H2030" s="83"/>
    </row>
    <row r="2031" spans="3:8">
      <c r="C2031" s="83"/>
      <c r="D2031" s="83"/>
      <c r="F2031" s="83"/>
      <c r="G2031" s="83"/>
      <c r="H2031" s="83"/>
    </row>
    <row r="2032" spans="3:8">
      <c r="C2032" s="83"/>
      <c r="D2032" s="83"/>
      <c r="F2032" s="83"/>
      <c r="G2032" s="83"/>
      <c r="H2032" s="83"/>
    </row>
    <row r="2033" spans="3:8">
      <c r="C2033" s="83"/>
      <c r="D2033" s="83"/>
      <c r="F2033" s="83"/>
      <c r="G2033" s="83"/>
      <c r="H2033" s="83"/>
    </row>
    <row r="2034" spans="3:8">
      <c r="C2034" s="83"/>
      <c r="D2034" s="83"/>
      <c r="F2034" s="83"/>
      <c r="G2034" s="83"/>
      <c r="H2034" s="83"/>
    </row>
    <row r="2035" spans="3:8">
      <c r="C2035" s="83"/>
      <c r="D2035" s="83"/>
      <c r="F2035" s="83"/>
      <c r="G2035" s="83"/>
      <c r="H2035" s="83"/>
    </row>
    <row r="2036" spans="3:8">
      <c r="C2036" s="83"/>
      <c r="D2036" s="83"/>
      <c r="F2036" s="83"/>
      <c r="G2036" s="83"/>
      <c r="H2036" s="83"/>
    </row>
    <row r="2037" spans="3:8">
      <c r="C2037" s="83"/>
      <c r="D2037" s="83"/>
      <c r="F2037" s="83"/>
      <c r="G2037" s="83"/>
      <c r="H2037" s="83"/>
    </row>
    <row r="2038" spans="3:8">
      <c r="C2038" s="83"/>
      <c r="D2038" s="83"/>
      <c r="F2038" s="83"/>
      <c r="G2038" s="83"/>
      <c r="H2038" s="83"/>
    </row>
    <row r="2039" spans="3:8">
      <c r="C2039" s="83"/>
      <c r="D2039" s="83"/>
      <c r="F2039" s="83"/>
      <c r="G2039" s="83"/>
      <c r="H2039" s="83"/>
    </row>
    <row r="2040" spans="3:8">
      <c r="C2040" s="83"/>
      <c r="D2040" s="83"/>
      <c r="F2040" s="83"/>
      <c r="G2040" s="83"/>
      <c r="H2040" s="83"/>
    </row>
    <row r="2041" spans="3:8">
      <c r="C2041" s="83"/>
      <c r="D2041" s="83"/>
      <c r="F2041" s="83"/>
      <c r="G2041" s="83"/>
      <c r="H2041" s="83"/>
    </row>
    <row r="2042" spans="3:8">
      <c r="C2042" s="83"/>
      <c r="D2042" s="83"/>
      <c r="F2042" s="83"/>
      <c r="G2042" s="83"/>
      <c r="H2042" s="83"/>
    </row>
    <row r="2043" spans="3:8">
      <c r="C2043" s="83"/>
      <c r="D2043" s="83"/>
      <c r="F2043" s="83"/>
      <c r="G2043" s="83"/>
      <c r="H2043" s="83"/>
    </row>
    <row r="2044" spans="3:8">
      <c r="C2044" s="83"/>
      <c r="D2044" s="83"/>
      <c r="F2044" s="83"/>
      <c r="G2044" s="83"/>
      <c r="H2044" s="83"/>
    </row>
    <row r="2045" spans="3:8">
      <c r="C2045" s="83"/>
      <c r="D2045" s="83"/>
      <c r="F2045" s="83"/>
      <c r="G2045" s="83"/>
      <c r="H2045" s="83"/>
    </row>
    <row r="2046" spans="3:8">
      <c r="C2046" s="83"/>
      <c r="D2046" s="83"/>
      <c r="F2046" s="83"/>
      <c r="G2046" s="83"/>
      <c r="H2046" s="83"/>
    </row>
    <row r="2047" spans="3:8">
      <c r="C2047" s="83"/>
      <c r="D2047" s="83"/>
      <c r="F2047" s="83"/>
      <c r="G2047" s="83"/>
      <c r="H2047" s="83"/>
    </row>
    <row r="2048" spans="3:8">
      <c r="C2048" s="83"/>
      <c r="D2048" s="83"/>
      <c r="F2048" s="83"/>
      <c r="G2048" s="83"/>
      <c r="H2048" s="83"/>
    </row>
    <row r="2049" spans="3:8">
      <c r="C2049" s="83"/>
      <c r="D2049" s="83"/>
      <c r="F2049" s="83"/>
      <c r="G2049" s="83"/>
      <c r="H2049" s="83"/>
    </row>
    <row r="2050" spans="3:8">
      <c r="C2050" s="83"/>
      <c r="D2050" s="83"/>
      <c r="F2050" s="83"/>
      <c r="G2050" s="83"/>
      <c r="H2050" s="83"/>
    </row>
    <row r="2051" spans="3:8">
      <c r="C2051" s="83"/>
      <c r="D2051" s="83"/>
      <c r="F2051" s="83"/>
      <c r="G2051" s="83"/>
      <c r="H2051" s="83"/>
    </row>
    <row r="2052" spans="3:8">
      <c r="C2052" s="83"/>
      <c r="D2052" s="83"/>
      <c r="F2052" s="83"/>
      <c r="G2052" s="83"/>
      <c r="H2052" s="83"/>
    </row>
    <row r="2053" spans="3:8">
      <c r="C2053" s="83"/>
      <c r="D2053" s="83"/>
      <c r="F2053" s="83"/>
      <c r="G2053" s="83"/>
      <c r="H2053" s="83"/>
    </row>
    <row r="2054" spans="3:8">
      <c r="C2054" s="83"/>
      <c r="D2054" s="83"/>
      <c r="F2054" s="83"/>
      <c r="G2054" s="83"/>
      <c r="H2054" s="83"/>
    </row>
    <row r="2055" spans="3:8">
      <c r="C2055" s="83"/>
      <c r="D2055" s="83"/>
      <c r="F2055" s="83"/>
      <c r="G2055" s="83"/>
      <c r="H2055" s="83"/>
    </row>
    <row r="2056" spans="3:8">
      <c r="C2056" s="83"/>
      <c r="D2056" s="83"/>
      <c r="F2056" s="83"/>
      <c r="G2056" s="83"/>
      <c r="H2056" s="83"/>
    </row>
    <row r="2057" spans="3:8">
      <c r="C2057" s="83"/>
      <c r="D2057" s="83"/>
      <c r="F2057" s="83"/>
      <c r="G2057" s="83"/>
      <c r="H2057" s="83"/>
    </row>
    <row r="2058" spans="3:8">
      <c r="C2058" s="83"/>
      <c r="D2058" s="83"/>
      <c r="F2058" s="83"/>
      <c r="G2058" s="83"/>
      <c r="H2058" s="83"/>
    </row>
    <row r="2059" spans="3:8">
      <c r="C2059" s="83"/>
      <c r="D2059" s="83"/>
      <c r="F2059" s="83"/>
      <c r="G2059" s="83"/>
      <c r="H2059" s="83"/>
    </row>
    <row r="2060" spans="3:8">
      <c r="C2060" s="83"/>
      <c r="D2060" s="83"/>
      <c r="F2060" s="83"/>
      <c r="G2060" s="83"/>
      <c r="H2060" s="83"/>
    </row>
    <row r="2061" spans="3:8">
      <c r="C2061" s="83"/>
      <c r="D2061" s="83"/>
      <c r="F2061" s="83"/>
      <c r="G2061" s="83"/>
      <c r="H2061" s="83"/>
    </row>
    <row r="2062" spans="3:8">
      <c r="C2062" s="83"/>
      <c r="D2062" s="83"/>
      <c r="F2062" s="83"/>
      <c r="G2062" s="83"/>
      <c r="H2062" s="83"/>
    </row>
    <row r="2063" spans="3:8">
      <c r="C2063" s="83"/>
      <c r="D2063" s="83"/>
      <c r="F2063" s="83"/>
      <c r="G2063" s="83"/>
      <c r="H2063" s="83"/>
    </row>
    <row r="2064" spans="3:8">
      <c r="C2064" s="83"/>
      <c r="D2064" s="83"/>
      <c r="F2064" s="83"/>
      <c r="G2064" s="83"/>
      <c r="H2064" s="83"/>
    </row>
    <row r="2065" spans="3:8">
      <c r="C2065" s="83"/>
      <c r="D2065" s="83"/>
      <c r="F2065" s="83"/>
      <c r="G2065" s="83"/>
      <c r="H2065" s="83"/>
    </row>
    <row r="2066" spans="3:8">
      <c r="C2066" s="83"/>
      <c r="D2066" s="83"/>
      <c r="F2066" s="83"/>
      <c r="G2066" s="83"/>
      <c r="H2066" s="83"/>
    </row>
    <row r="2067" spans="3:8">
      <c r="C2067" s="83"/>
      <c r="D2067" s="83"/>
      <c r="F2067" s="83"/>
      <c r="G2067" s="83"/>
      <c r="H2067" s="83"/>
    </row>
    <row r="2068" spans="3:8">
      <c r="C2068" s="83"/>
      <c r="D2068" s="83"/>
      <c r="F2068" s="83"/>
      <c r="G2068" s="83"/>
      <c r="H2068" s="83"/>
    </row>
    <row r="2069" spans="3:8">
      <c r="C2069" s="83"/>
      <c r="D2069" s="83"/>
      <c r="F2069" s="83"/>
      <c r="G2069" s="83"/>
      <c r="H2069" s="83"/>
    </row>
    <row r="2070" spans="3:8">
      <c r="C2070" s="83"/>
      <c r="D2070" s="83"/>
      <c r="F2070" s="83"/>
      <c r="G2070" s="83"/>
      <c r="H2070" s="83"/>
    </row>
    <row r="2071" spans="3:8">
      <c r="C2071" s="83"/>
      <c r="D2071" s="83"/>
      <c r="F2071" s="83"/>
      <c r="G2071" s="83"/>
      <c r="H2071" s="83"/>
    </row>
    <row r="2072" spans="3:8">
      <c r="C2072" s="83"/>
      <c r="D2072" s="83"/>
      <c r="F2072" s="83"/>
      <c r="G2072" s="83"/>
      <c r="H2072" s="83"/>
    </row>
    <row r="2073" spans="3:8">
      <c r="C2073" s="83"/>
      <c r="D2073" s="83"/>
      <c r="F2073" s="83"/>
      <c r="G2073" s="83"/>
      <c r="H2073" s="83"/>
    </row>
    <row r="2074" spans="3:8">
      <c r="C2074" s="83"/>
      <c r="D2074" s="83"/>
      <c r="F2074" s="83"/>
      <c r="G2074" s="83"/>
      <c r="H2074" s="83"/>
    </row>
    <row r="2075" spans="3:8">
      <c r="C2075" s="83"/>
      <c r="D2075" s="83"/>
      <c r="F2075" s="83"/>
      <c r="G2075" s="83"/>
      <c r="H2075" s="83"/>
    </row>
    <row r="2076" spans="3:8">
      <c r="C2076" s="83"/>
      <c r="D2076" s="83"/>
      <c r="F2076" s="83"/>
      <c r="G2076" s="83"/>
      <c r="H2076" s="83"/>
    </row>
    <row r="2077" spans="3:8">
      <c r="C2077" s="83"/>
      <c r="D2077" s="83"/>
      <c r="F2077" s="83"/>
      <c r="G2077" s="83"/>
      <c r="H2077" s="83"/>
    </row>
    <row r="2078" spans="3:8">
      <c r="C2078" s="83"/>
      <c r="D2078" s="83"/>
      <c r="F2078" s="83"/>
      <c r="G2078" s="83"/>
      <c r="H2078" s="83"/>
    </row>
    <row r="2079" spans="3:8">
      <c r="C2079" s="83"/>
      <c r="D2079" s="83"/>
      <c r="F2079" s="83"/>
      <c r="G2079" s="83"/>
      <c r="H2079" s="83"/>
    </row>
    <row r="2080" spans="3:8">
      <c r="C2080" s="83"/>
      <c r="D2080" s="83"/>
      <c r="F2080" s="83"/>
      <c r="G2080" s="83"/>
      <c r="H2080" s="83"/>
    </row>
    <row r="2081" spans="3:8">
      <c r="C2081" s="83"/>
      <c r="D2081" s="83"/>
      <c r="F2081" s="83"/>
      <c r="G2081" s="83"/>
      <c r="H2081" s="83"/>
    </row>
    <row r="2082" spans="3:8">
      <c r="C2082" s="83"/>
      <c r="D2082" s="83"/>
      <c r="F2082" s="83"/>
      <c r="G2082" s="83"/>
      <c r="H2082" s="83"/>
    </row>
    <row r="2083" spans="3:8">
      <c r="C2083" s="83"/>
      <c r="D2083" s="83"/>
      <c r="F2083" s="83"/>
      <c r="G2083" s="83"/>
      <c r="H2083" s="83"/>
    </row>
    <row r="2084" spans="3:8">
      <c r="C2084" s="83"/>
      <c r="D2084" s="83"/>
      <c r="F2084" s="83"/>
      <c r="G2084" s="83"/>
      <c r="H2084" s="83"/>
    </row>
    <row r="2085" spans="3:8">
      <c r="C2085" s="83"/>
      <c r="D2085" s="83"/>
      <c r="F2085" s="83"/>
      <c r="G2085" s="83"/>
      <c r="H2085" s="83"/>
    </row>
    <row r="2086" spans="3:8">
      <c r="C2086" s="83"/>
      <c r="D2086" s="83"/>
      <c r="F2086" s="83"/>
      <c r="G2086" s="83"/>
      <c r="H2086" s="83"/>
    </row>
    <row r="2087" spans="3:8">
      <c r="C2087" s="83"/>
      <c r="D2087" s="83"/>
      <c r="F2087" s="83"/>
      <c r="G2087" s="83"/>
      <c r="H2087" s="83"/>
    </row>
    <row r="2088" spans="3:8">
      <c r="C2088" s="83"/>
      <c r="D2088" s="83"/>
      <c r="F2088" s="83"/>
      <c r="G2088" s="83"/>
      <c r="H2088" s="83"/>
    </row>
    <row r="2089" spans="3:8">
      <c r="C2089" s="83"/>
      <c r="D2089" s="83"/>
      <c r="F2089" s="83"/>
      <c r="G2089" s="83"/>
      <c r="H2089" s="83"/>
    </row>
    <row r="2090" spans="3:8">
      <c r="C2090" s="83"/>
      <c r="D2090" s="83"/>
      <c r="F2090" s="83"/>
      <c r="G2090" s="83"/>
      <c r="H2090" s="83"/>
    </row>
    <row r="2091" spans="3:8">
      <c r="C2091" s="83"/>
      <c r="D2091" s="83"/>
      <c r="F2091" s="83"/>
      <c r="G2091" s="83"/>
      <c r="H2091" s="83"/>
    </row>
    <row r="2092" spans="3:8">
      <c r="C2092" s="83"/>
      <c r="D2092" s="83"/>
      <c r="F2092" s="83"/>
      <c r="G2092" s="83"/>
      <c r="H2092" s="83"/>
    </row>
    <row r="2093" spans="3:8">
      <c r="C2093" s="83"/>
      <c r="D2093" s="83"/>
      <c r="F2093" s="83"/>
      <c r="G2093" s="83"/>
      <c r="H2093" s="83"/>
    </row>
    <row r="2094" spans="3:8">
      <c r="C2094" s="83"/>
      <c r="D2094" s="83"/>
      <c r="F2094" s="83"/>
      <c r="G2094" s="83"/>
      <c r="H2094" s="83"/>
    </row>
    <row r="2095" spans="3:8">
      <c r="C2095" s="83"/>
      <c r="D2095" s="83"/>
      <c r="F2095" s="83"/>
      <c r="G2095" s="83"/>
      <c r="H2095" s="83"/>
    </row>
    <row r="2096" spans="3:8">
      <c r="C2096" s="83"/>
      <c r="D2096" s="83"/>
      <c r="F2096" s="83"/>
      <c r="G2096" s="83"/>
      <c r="H2096" s="83"/>
    </row>
    <row r="2097" spans="3:8">
      <c r="C2097" s="83"/>
      <c r="D2097" s="83"/>
      <c r="F2097" s="83"/>
      <c r="G2097" s="83"/>
      <c r="H2097" s="83"/>
    </row>
    <row r="2098" spans="3:8">
      <c r="C2098" s="83"/>
      <c r="D2098" s="83"/>
      <c r="F2098" s="83"/>
      <c r="G2098" s="83"/>
      <c r="H2098" s="83"/>
    </row>
    <row r="2099" spans="3:8">
      <c r="C2099" s="83"/>
      <c r="D2099" s="83"/>
      <c r="F2099" s="83"/>
      <c r="G2099" s="83"/>
      <c r="H2099" s="83"/>
    </row>
    <row r="2100" spans="3:8">
      <c r="C2100" s="83"/>
      <c r="D2100" s="83"/>
      <c r="F2100" s="83"/>
      <c r="G2100" s="83"/>
      <c r="H2100" s="83"/>
    </row>
    <row r="2101" spans="3:8">
      <c r="C2101" s="83"/>
      <c r="D2101" s="83"/>
      <c r="F2101" s="83"/>
      <c r="G2101" s="83"/>
      <c r="H2101" s="83"/>
    </row>
    <row r="2102" spans="3:8">
      <c r="C2102" s="83"/>
      <c r="D2102" s="83"/>
      <c r="F2102" s="83"/>
      <c r="G2102" s="83"/>
      <c r="H2102" s="83"/>
    </row>
    <row r="2103" spans="3:8">
      <c r="C2103" s="83"/>
      <c r="D2103" s="83"/>
      <c r="F2103" s="83"/>
      <c r="G2103" s="83"/>
      <c r="H2103" s="83"/>
    </row>
    <row r="2104" spans="3:8">
      <c r="C2104" s="83"/>
      <c r="D2104" s="83"/>
      <c r="F2104" s="83"/>
      <c r="G2104" s="83"/>
      <c r="H2104" s="83"/>
    </row>
    <row r="2105" spans="3:8">
      <c r="C2105" s="83"/>
      <c r="D2105" s="83"/>
      <c r="F2105" s="83"/>
      <c r="G2105" s="83"/>
      <c r="H2105" s="83"/>
    </row>
    <row r="2106" spans="3:8">
      <c r="C2106" s="83"/>
      <c r="D2106" s="83"/>
      <c r="F2106" s="83"/>
      <c r="G2106" s="83"/>
      <c r="H2106" s="83"/>
    </row>
    <row r="2107" spans="3:8">
      <c r="C2107" s="83"/>
      <c r="D2107" s="83"/>
      <c r="F2107" s="83"/>
      <c r="G2107" s="83"/>
      <c r="H2107" s="83"/>
    </row>
    <row r="2108" spans="3:8">
      <c r="C2108" s="83"/>
      <c r="D2108" s="83"/>
      <c r="F2108" s="83"/>
      <c r="G2108" s="83"/>
      <c r="H2108" s="83"/>
    </row>
    <row r="2109" spans="3:8">
      <c r="C2109" s="83"/>
      <c r="D2109" s="83"/>
      <c r="F2109" s="83"/>
      <c r="G2109" s="83"/>
      <c r="H2109" s="83"/>
    </row>
    <row r="2110" spans="3:8">
      <c r="C2110" s="83"/>
      <c r="D2110" s="83"/>
      <c r="F2110" s="83"/>
      <c r="G2110" s="83"/>
      <c r="H2110" s="83"/>
    </row>
    <row r="2111" spans="3:8">
      <c r="C2111" s="83"/>
      <c r="D2111" s="83"/>
      <c r="F2111" s="83"/>
      <c r="G2111" s="83"/>
      <c r="H2111" s="83"/>
    </row>
    <row r="2112" spans="3:8">
      <c r="C2112" s="83"/>
      <c r="D2112" s="83"/>
      <c r="F2112" s="83"/>
      <c r="G2112" s="83"/>
      <c r="H2112" s="83"/>
    </row>
    <row r="2113" spans="3:8">
      <c r="C2113" s="83"/>
      <c r="D2113" s="83"/>
      <c r="F2113" s="83"/>
      <c r="G2113" s="83"/>
      <c r="H2113" s="83"/>
    </row>
    <row r="2114" spans="3:8">
      <c r="C2114" s="83"/>
      <c r="D2114" s="83"/>
      <c r="F2114" s="83"/>
      <c r="G2114" s="83"/>
      <c r="H2114" s="83"/>
    </row>
    <row r="2115" spans="3:8">
      <c r="C2115" s="83"/>
      <c r="D2115" s="83"/>
      <c r="F2115" s="83"/>
      <c r="G2115" s="83"/>
      <c r="H2115" s="83"/>
    </row>
    <row r="2116" spans="3:8">
      <c r="C2116" s="83"/>
      <c r="D2116" s="83"/>
      <c r="F2116" s="83"/>
      <c r="G2116" s="83"/>
      <c r="H2116" s="83"/>
    </row>
    <row r="2117" spans="3:8">
      <c r="C2117" s="83"/>
      <c r="D2117" s="83"/>
      <c r="F2117" s="83"/>
      <c r="G2117" s="83"/>
      <c r="H2117" s="83"/>
    </row>
    <row r="2118" spans="3:8">
      <c r="C2118" s="83"/>
      <c r="D2118" s="83"/>
      <c r="F2118" s="83"/>
      <c r="G2118" s="83"/>
      <c r="H2118" s="83"/>
    </row>
    <row r="2119" spans="3:8">
      <c r="C2119" s="83"/>
      <c r="D2119" s="83"/>
      <c r="F2119" s="83"/>
      <c r="G2119" s="83"/>
      <c r="H2119" s="83"/>
    </row>
    <row r="2120" spans="3:8">
      <c r="C2120" s="83"/>
      <c r="D2120" s="83"/>
      <c r="F2120" s="83"/>
      <c r="G2120" s="83"/>
      <c r="H2120" s="83"/>
    </row>
    <row r="2121" spans="3:8">
      <c r="C2121" s="83"/>
      <c r="D2121" s="83"/>
      <c r="F2121" s="83"/>
      <c r="G2121" s="83"/>
      <c r="H2121" s="83"/>
    </row>
    <row r="2122" spans="3:8">
      <c r="C2122" s="83"/>
      <c r="D2122" s="83"/>
      <c r="F2122" s="83"/>
      <c r="G2122" s="83"/>
      <c r="H2122" s="83"/>
    </row>
    <row r="2123" spans="3:8">
      <c r="C2123" s="83"/>
      <c r="D2123" s="83"/>
      <c r="F2123" s="83"/>
      <c r="G2123" s="83"/>
      <c r="H2123" s="83"/>
    </row>
    <row r="2124" spans="3:8">
      <c r="C2124" s="83"/>
      <c r="D2124" s="83"/>
      <c r="F2124" s="83"/>
      <c r="G2124" s="83"/>
      <c r="H2124" s="83"/>
    </row>
    <row r="2125" spans="3:8">
      <c r="C2125" s="83"/>
      <c r="D2125" s="83"/>
      <c r="F2125" s="83"/>
      <c r="G2125" s="83"/>
      <c r="H2125" s="83"/>
    </row>
    <row r="2126" spans="3:8">
      <c r="C2126" s="83"/>
      <c r="D2126" s="83"/>
      <c r="F2126" s="83"/>
      <c r="G2126" s="83"/>
      <c r="H2126" s="83"/>
    </row>
    <row r="2127" spans="3:8">
      <c r="C2127" s="83"/>
      <c r="D2127" s="83"/>
      <c r="F2127" s="83"/>
      <c r="G2127" s="83"/>
      <c r="H2127" s="83"/>
    </row>
    <row r="2128" spans="3:8">
      <c r="C2128" s="83"/>
      <c r="D2128" s="83"/>
      <c r="F2128" s="83"/>
      <c r="G2128" s="83"/>
      <c r="H2128" s="83"/>
    </row>
    <row r="2129" spans="3:8">
      <c r="C2129" s="83"/>
      <c r="D2129" s="83"/>
      <c r="F2129" s="83"/>
      <c r="G2129" s="83"/>
      <c r="H2129" s="83"/>
    </row>
    <row r="2130" spans="3:8">
      <c r="C2130" s="83"/>
      <c r="D2130" s="83"/>
      <c r="F2130" s="83"/>
      <c r="G2130" s="83"/>
      <c r="H2130" s="83"/>
    </row>
    <row r="2131" spans="3:8">
      <c r="C2131" s="83"/>
      <c r="D2131" s="83"/>
      <c r="F2131" s="83"/>
      <c r="G2131" s="83"/>
      <c r="H2131" s="83"/>
    </row>
    <row r="2132" spans="3:8">
      <c r="C2132" s="83"/>
      <c r="D2132" s="83"/>
      <c r="F2132" s="83"/>
      <c r="G2132" s="83"/>
      <c r="H2132" s="83"/>
    </row>
    <row r="2133" spans="3:8">
      <c r="C2133" s="83"/>
      <c r="D2133" s="83"/>
      <c r="F2133" s="83"/>
      <c r="G2133" s="83"/>
      <c r="H2133" s="83"/>
    </row>
    <row r="2134" spans="3:8">
      <c r="C2134" s="83"/>
      <c r="D2134" s="83"/>
      <c r="F2134" s="83"/>
      <c r="G2134" s="83"/>
      <c r="H2134" s="83"/>
    </row>
    <row r="2135" spans="3:8">
      <c r="C2135" s="83"/>
      <c r="D2135" s="83"/>
      <c r="F2135" s="83"/>
      <c r="G2135" s="83"/>
      <c r="H2135" s="83"/>
    </row>
    <row r="2136" spans="3:8">
      <c r="C2136" s="83"/>
      <c r="D2136" s="83"/>
      <c r="F2136" s="83"/>
      <c r="G2136" s="83"/>
      <c r="H2136" s="83"/>
    </row>
    <row r="2137" spans="3:8">
      <c r="C2137" s="83"/>
      <c r="D2137" s="83"/>
      <c r="F2137" s="83"/>
      <c r="G2137" s="83"/>
      <c r="H2137" s="83"/>
    </row>
    <row r="2138" spans="3:8">
      <c r="C2138" s="83"/>
      <c r="D2138" s="83"/>
      <c r="F2138" s="83"/>
      <c r="G2138" s="83"/>
      <c r="H2138" s="83"/>
    </row>
    <row r="2139" spans="3:8">
      <c r="C2139" s="83"/>
      <c r="D2139" s="83"/>
      <c r="F2139" s="83"/>
      <c r="G2139" s="83"/>
      <c r="H2139" s="83"/>
    </row>
    <row r="2140" spans="3:8">
      <c r="C2140" s="83"/>
      <c r="D2140" s="83"/>
      <c r="F2140" s="83"/>
      <c r="G2140" s="83"/>
      <c r="H2140" s="83"/>
    </row>
    <row r="2141" spans="3:8">
      <c r="C2141" s="83"/>
      <c r="D2141" s="83"/>
      <c r="F2141" s="83"/>
      <c r="G2141" s="83"/>
      <c r="H2141" s="83"/>
    </row>
    <row r="2142" spans="3:8">
      <c r="C2142" s="83"/>
      <c r="D2142" s="83"/>
      <c r="F2142" s="83"/>
      <c r="G2142" s="83"/>
      <c r="H2142" s="83"/>
    </row>
    <row r="2143" spans="3:8">
      <c r="C2143" s="83"/>
      <c r="D2143" s="83"/>
      <c r="F2143" s="83"/>
      <c r="G2143" s="83"/>
      <c r="H2143" s="83"/>
    </row>
    <row r="2144" spans="3:8">
      <c r="C2144" s="83"/>
      <c r="D2144" s="83"/>
      <c r="F2144" s="83"/>
      <c r="G2144" s="83"/>
      <c r="H2144" s="83"/>
    </row>
    <row r="2145" spans="3:8">
      <c r="C2145" s="83"/>
      <c r="D2145" s="83"/>
      <c r="F2145" s="83"/>
      <c r="G2145" s="83"/>
      <c r="H2145" s="83"/>
    </row>
    <row r="2146" spans="3:8">
      <c r="C2146" s="83"/>
      <c r="D2146" s="83"/>
      <c r="F2146" s="83"/>
      <c r="G2146" s="83"/>
      <c r="H2146" s="83"/>
    </row>
    <row r="2147" spans="3:8">
      <c r="C2147" s="83"/>
      <c r="D2147" s="83"/>
      <c r="F2147" s="83"/>
      <c r="G2147" s="83"/>
      <c r="H2147" s="83"/>
    </row>
    <row r="2148" spans="3:8">
      <c r="C2148" s="83"/>
      <c r="D2148" s="83"/>
      <c r="F2148" s="83"/>
      <c r="G2148" s="83"/>
      <c r="H2148" s="83"/>
    </row>
    <row r="2149" spans="3:8">
      <c r="C2149" s="83"/>
      <c r="D2149" s="83"/>
      <c r="F2149" s="83"/>
      <c r="G2149" s="83"/>
      <c r="H2149" s="83"/>
    </row>
    <row r="2150" spans="3:8">
      <c r="C2150" s="83"/>
      <c r="D2150" s="83"/>
      <c r="F2150" s="83"/>
      <c r="G2150" s="83"/>
      <c r="H2150" s="83"/>
    </row>
    <row r="2151" spans="3:8">
      <c r="C2151" s="83"/>
      <c r="D2151" s="83"/>
      <c r="F2151" s="83"/>
      <c r="G2151" s="83"/>
      <c r="H2151" s="83"/>
    </row>
    <row r="2152" spans="3:8">
      <c r="C2152" s="83"/>
      <c r="D2152" s="83"/>
      <c r="F2152" s="83"/>
      <c r="G2152" s="83"/>
      <c r="H2152" s="83"/>
    </row>
    <row r="2153" spans="3:8">
      <c r="C2153" s="83"/>
      <c r="D2153" s="83"/>
      <c r="F2153" s="83"/>
      <c r="G2153" s="83"/>
      <c r="H2153" s="83"/>
    </row>
    <row r="2154" spans="3:8">
      <c r="C2154" s="83"/>
      <c r="D2154" s="83"/>
      <c r="F2154" s="83"/>
      <c r="G2154" s="83"/>
      <c r="H2154" s="83"/>
    </row>
    <row r="2155" spans="3:8">
      <c r="C2155" s="83"/>
      <c r="D2155" s="83"/>
      <c r="F2155" s="83"/>
      <c r="G2155" s="83"/>
      <c r="H2155" s="83"/>
    </row>
    <row r="2156" spans="3:8">
      <c r="C2156" s="83"/>
      <c r="D2156" s="83"/>
      <c r="F2156" s="83"/>
      <c r="G2156" s="83"/>
      <c r="H2156" s="83"/>
    </row>
    <row r="2157" spans="3:8">
      <c r="C2157" s="83"/>
      <c r="D2157" s="83"/>
      <c r="F2157" s="83"/>
      <c r="G2157" s="83"/>
      <c r="H2157" s="83"/>
    </row>
    <row r="2158" spans="3:8">
      <c r="C2158" s="83"/>
      <c r="D2158" s="83"/>
      <c r="F2158" s="83"/>
      <c r="G2158" s="83"/>
      <c r="H2158" s="83"/>
    </row>
    <row r="2159" spans="3:8">
      <c r="C2159" s="83"/>
      <c r="D2159" s="83"/>
      <c r="F2159" s="83"/>
      <c r="G2159" s="83"/>
      <c r="H2159" s="83"/>
    </row>
    <row r="2160" spans="3:8">
      <c r="C2160" s="83"/>
      <c r="D2160" s="83"/>
      <c r="F2160" s="83"/>
      <c r="G2160" s="83"/>
      <c r="H2160" s="83"/>
    </row>
    <row r="2161" spans="3:8">
      <c r="C2161" s="83"/>
      <c r="D2161" s="83"/>
      <c r="F2161" s="83"/>
      <c r="G2161" s="83"/>
      <c r="H2161" s="83"/>
    </row>
    <row r="2162" spans="3:8">
      <c r="C2162" s="83"/>
      <c r="D2162" s="83"/>
      <c r="F2162" s="83"/>
      <c r="G2162" s="83"/>
      <c r="H2162" s="83"/>
    </row>
    <row r="2163" spans="3:8">
      <c r="C2163" s="83"/>
      <c r="D2163" s="83"/>
      <c r="F2163" s="83"/>
      <c r="G2163" s="83"/>
      <c r="H2163" s="83"/>
    </row>
    <row r="2164" spans="3:8">
      <c r="C2164" s="83"/>
      <c r="D2164" s="83"/>
      <c r="F2164" s="83"/>
      <c r="G2164" s="83"/>
      <c r="H2164" s="83"/>
    </row>
    <row r="2165" spans="3:8">
      <c r="C2165" s="83"/>
      <c r="D2165" s="83"/>
      <c r="F2165" s="83"/>
      <c r="G2165" s="83"/>
      <c r="H2165" s="83"/>
    </row>
    <row r="2166" spans="3:8">
      <c r="C2166" s="83"/>
      <c r="D2166" s="83"/>
      <c r="F2166" s="83"/>
      <c r="G2166" s="83"/>
      <c r="H2166" s="83"/>
    </row>
    <row r="2167" spans="3:8">
      <c r="C2167" s="83"/>
      <c r="D2167" s="83"/>
      <c r="F2167" s="83"/>
      <c r="G2167" s="83"/>
      <c r="H2167" s="83"/>
    </row>
    <row r="2168" spans="3:8">
      <c r="C2168" s="83"/>
      <c r="D2168" s="83"/>
      <c r="F2168" s="83"/>
      <c r="G2168" s="83"/>
      <c r="H2168" s="83"/>
    </row>
    <row r="2169" spans="3:8">
      <c r="C2169" s="83"/>
      <c r="D2169" s="83"/>
      <c r="F2169" s="83"/>
      <c r="G2169" s="83"/>
      <c r="H2169" s="83"/>
    </row>
    <row r="2170" spans="3:8">
      <c r="C2170" s="83"/>
      <c r="D2170" s="83"/>
      <c r="F2170" s="83"/>
      <c r="G2170" s="83"/>
      <c r="H2170" s="83"/>
    </row>
    <row r="2171" spans="3:8">
      <c r="C2171" s="83"/>
      <c r="D2171" s="83"/>
      <c r="F2171" s="83"/>
      <c r="G2171" s="83"/>
      <c r="H2171" s="83"/>
    </row>
    <row r="2172" spans="3:8">
      <c r="C2172" s="83"/>
      <c r="D2172" s="83"/>
      <c r="F2172" s="83"/>
      <c r="G2172" s="83"/>
      <c r="H2172" s="83"/>
    </row>
    <row r="2173" spans="3:8">
      <c r="C2173" s="83"/>
      <c r="D2173" s="83"/>
      <c r="F2173" s="83"/>
      <c r="G2173" s="83"/>
      <c r="H2173" s="83"/>
    </row>
    <row r="2174" spans="3:8">
      <c r="C2174" s="83"/>
      <c r="D2174" s="83"/>
      <c r="F2174" s="83"/>
      <c r="G2174" s="83"/>
      <c r="H2174" s="83"/>
    </row>
    <row r="2175" spans="3:8">
      <c r="C2175" s="83"/>
      <c r="D2175" s="83"/>
      <c r="F2175" s="83"/>
      <c r="G2175" s="83"/>
      <c r="H2175" s="83"/>
    </row>
    <row r="2176" spans="3:8">
      <c r="C2176" s="83"/>
      <c r="D2176" s="83"/>
      <c r="F2176" s="83"/>
      <c r="G2176" s="83"/>
      <c r="H2176" s="83"/>
    </row>
    <row r="2177" spans="3:8">
      <c r="C2177" s="83"/>
      <c r="D2177" s="83"/>
      <c r="F2177" s="83"/>
      <c r="G2177" s="83"/>
      <c r="H2177" s="83"/>
    </row>
    <row r="2178" spans="3:8">
      <c r="C2178" s="83"/>
      <c r="D2178" s="83"/>
      <c r="F2178" s="83"/>
      <c r="G2178" s="83"/>
      <c r="H2178" s="83"/>
    </row>
    <row r="2179" spans="3:8">
      <c r="C2179" s="83"/>
      <c r="D2179" s="83"/>
      <c r="F2179" s="83"/>
      <c r="G2179" s="83"/>
      <c r="H2179" s="83"/>
    </row>
    <row r="2180" spans="3:8">
      <c r="C2180" s="83"/>
      <c r="D2180" s="83"/>
      <c r="F2180" s="83"/>
      <c r="G2180" s="83"/>
      <c r="H2180" s="83"/>
    </row>
    <row r="2181" spans="3:8">
      <c r="C2181" s="83"/>
      <c r="D2181" s="83"/>
      <c r="F2181" s="83"/>
      <c r="G2181" s="83"/>
      <c r="H2181" s="83"/>
    </row>
    <row r="2182" spans="3:8">
      <c r="C2182" s="83"/>
      <c r="D2182" s="83"/>
      <c r="F2182" s="83"/>
      <c r="G2182" s="83"/>
      <c r="H2182" s="83"/>
    </row>
    <row r="2183" spans="3:8">
      <c r="C2183" s="83"/>
      <c r="D2183" s="83"/>
      <c r="F2183" s="83"/>
      <c r="G2183" s="83"/>
      <c r="H2183" s="83"/>
    </row>
    <row r="2184" spans="3:8">
      <c r="C2184" s="83"/>
      <c r="D2184" s="83"/>
      <c r="F2184" s="83"/>
      <c r="G2184" s="83"/>
      <c r="H2184" s="83"/>
    </row>
    <row r="2185" spans="3:8">
      <c r="C2185" s="83"/>
      <c r="D2185" s="83"/>
      <c r="F2185" s="83"/>
      <c r="G2185" s="83"/>
      <c r="H2185" s="83"/>
    </row>
    <row r="2186" spans="3:8">
      <c r="C2186" s="83"/>
      <c r="D2186" s="83"/>
      <c r="F2186" s="83"/>
      <c r="G2186" s="83"/>
      <c r="H2186" s="83"/>
    </row>
    <row r="2187" spans="3:8">
      <c r="C2187" s="83"/>
      <c r="D2187" s="83"/>
      <c r="F2187" s="83"/>
      <c r="G2187" s="83"/>
      <c r="H2187" s="83"/>
    </row>
    <row r="2188" spans="3:8">
      <c r="C2188" s="83"/>
      <c r="D2188" s="83"/>
      <c r="F2188" s="83"/>
      <c r="G2188" s="83"/>
      <c r="H2188" s="83"/>
    </row>
    <row r="2189" spans="3:8">
      <c r="C2189" s="83"/>
      <c r="D2189" s="83"/>
      <c r="F2189" s="83"/>
      <c r="G2189" s="83"/>
      <c r="H2189" s="83"/>
    </row>
    <row r="2190" spans="3:8">
      <c r="C2190" s="83"/>
      <c r="D2190" s="83"/>
      <c r="F2190" s="83"/>
      <c r="G2190" s="83"/>
      <c r="H2190" s="83"/>
    </row>
    <row r="2191" spans="3:8">
      <c r="C2191" s="83"/>
      <c r="D2191" s="83"/>
      <c r="F2191" s="83"/>
      <c r="G2191" s="83"/>
      <c r="H2191" s="83"/>
    </row>
    <row r="2192" spans="3:8">
      <c r="C2192" s="83"/>
      <c r="D2192" s="83"/>
      <c r="F2192" s="83"/>
      <c r="G2192" s="83"/>
      <c r="H2192" s="83"/>
    </row>
    <row r="2193" spans="3:8">
      <c r="C2193" s="83"/>
      <c r="D2193" s="83"/>
      <c r="F2193" s="83"/>
      <c r="G2193" s="83"/>
      <c r="H2193" s="83"/>
    </row>
    <row r="2194" spans="3:8">
      <c r="C2194" s="83"/>
      <c r="D2194" s="83"/>
      <c r="F2194" s="83"/>
      <c r="G2194" s="83"/>
      <c r="H2194" s="83"/>
    </row>
    <row r="2195" spans="3:8">
      <c r="C2195" s="83"/>
      <c r="D2195" s="83"/>
      <c r="F2195" s="83"/>
      <c r="G2195" s="83"/>
      <c r="H2195" s="83"/>
    </row>
    <row r="2196" spans="3:8">
      <c r="C2196" s="83"/>
      <c r="D2196" s="83"/>
      <c r="F2196" s="83"/>
      <c r="G2196" s="83"/>
      <c r="H2196" s="83"/>
    </row>
    <row r="2197" spans="3:8">
      <c r="C2197" s="83"/>
      <c r="D2197" s="83"/>
      <c r="F2197" s="83"/>
      <c r="G2197" s="83"/>
      <c r="H2197" s="83"/>
    </row>
    <row r="2198" spans="3:8">
      <c r="C2198" s="83"/>
      <c r="D2198" s="83"/>
      <c r="F2198" s="83"/>
      <c r="G2198" s="83"/>
      <c r="H2198" s="83"/>
    </row>
    <row r="2199" spans="3:8">
      <c r="C2199" s="83"/>
      <c r="D2199" s="83"/>
      <c r="F2199" s="83"/>
      <c r="G2199" s="83"/>
      <c r="H2199" s="83"/>
    </row>
    <row r="2200" spans="3:8">
      <c r="C2200" s="83"/>
      <c r="D2200" s="83"/>
      <c r="F2200" s="83"/>
      <c r="G2200" s="83"/>
      <c r="H2200" s="83"/>
    </row>
    <row r="2201" spans="3:8">
      <c r="C2201" s="83"/>
      <c r="D2201" s="83"/>
      <c r="F2201" s="83"/>
      <c r="G2201" s="83"/>
      <c r="H2201" s="83"/>
    </row>
    <row r="2202" spans="3:8">
      <c r="C2202" s="83"/>
      <c r="D2202" s="83"/>
      <c r="F2202" s="83"/>
      <c r="G2202" s="83"/>
      <c r="H2202" s="83"/>
    </row>
    <row r="2203" spans="3:8">
      <c r="C2203" s="83"/>
      <c r="D2203" s="83"/>
      <c r="F2203" s="83"/>
      <c r="G2203" s="83"/>
      <c r="H2203" s="83"/>
    </row>
    <row r="2204" spans="3:8">
      <c r="C2204" s="83"/>
      <c r="D2204" s="83"/>
      <c r="F2204" s="83"/>
      <c r="G2204" s="83"/>
      <c r="H2204" s="83"/>
    </row>
    <row r="2205" spans="3:8">
      <c r="C2205" s="83"/>
      <c r="D2205" s="83"/>
      <c r="F2205" s="83"/>
      <c r="G2205" s="83"/>
      <c r="H2205" s="83"/>
    </row>
    <row r="2206" spans="3:8">
      <c r="C2206" s="83"/>
      <c r="D2206" s="83"/>
      <c r="F2206" s="83"/>
      <c r="G2206" s="83"/>
      <c r="H2206" s="83"/>
    </row>
    <row r="2207" spans="3:8">
      <c r="C2207" s="83"/>
      <c r="D2207" s="83"/>
      <c r="F2207" s="83"/>
      <c r="G2207" s="83"/>
      <c r="H2207" s="83"/>
    </row>
    <row r="2208" spans="3:8">
      <c r="C2208" s="83"/>
      <c r="D2208" s="83"/>
      <c r="F2208" s="83"/>
      <c r="G2208" s="83"/>
      <c r="H2208" s="83"/>
    </row>
    <row r="2209" spans="3:8">
      <c r="C2209" s="83"/>
      <c r="D2209" s="83"/>
      <c r="F2209" s="83"/>
      <c r="G2209" s="83"/>
      <c r="H2209" s="83"/>
    </row>
    <row r="2210" spans="3:8">
      <c r="C2210" s="83"/>
      <c r="D2210" s="83"/>
      <c r="F2210" s="83"/>
      <c r="G2210" s="83"/>
      <c r="H2210" s="83"/>
    </row>
    <row r="2211" spans="3:8">
      <c r="C2211" s="83"/>
      <c r="D2211" s="83"/>
      <c r="F2211" s="83"/>
      <c r="G2211" s="83"/>
      <c r="H2211" s="83"/>
    </row>
    <row r="2212" spans="3:8">
      <c r="C2212" s="83"/>
      <c r="D2212" s="83"/>
      <c r="F2212" s="83"/>
      <c r="G2212" s="83"/>
      <c r="H2212" s="83"/>
    </row>
    <row r="2213" spans="3:8">
      <c r="C2213" s="83"/>
      <c r="D2213" s="83"/>
      <c r="F2213" s="83"/>
      <c r="G2213" s="83"/>
      <c r="H2213" s="83"/>
    </row>
    <row r="2214" spans="3:8">
      <c r="C2214" s="83"/>
      <c r="D2214" s="83"/>
      <c r="F2214" s="83"/>
      <c r="G2214" s="83"/>
      <c r="H2214" s="83"/>
    </row>
    <row r="2215" spans="3:8">
      <c r="C2215" s="83"/>
      <c r="D2215" s="83"/>
      <c r="F2215" s="83"/>
      <c r="G2215" s="83"/>
      <c r="H2215" s="83"/>
    </row>
    <row r="2216" spans="3:8">
      <c r="C2216" s="83"/>
      <c r="D2216" s="83"/>
      <c r="F2216" s="83"/>
      <c r="G2216" s="83"/>
      <c r="H2216" s="83"/>
    </row>
    <row r="2217" spans="3:8">
      <c r="C2217" s="83"/>
      <c r="D2217" s="83"/>
      <c r="F2217" s="83"/>
      <c r="G2217" s="83"/>
      <c r="H2217" s="83"/>
    </row>
    <row r="2218" spans="3:8">
      <c r="C2218" s="83"/>
      <c r="D2218" s="83"/>
      <c r="F2218" s="83"/>
      <c r="G2218" s="83"/>
      <c r="H2218" s="83"/>
    </row>
    <row r="2219" spans="3:8">
      <c r="C2219" s="83"/>
      <c r="D2219" s="83"/>
      <c r="F2219" s="83"/>
      <c r="G2219" s="83"/>
      <c r="H2219" s="83"/>
    </row>
    <row r="2220" spans="3:8">
      <c r="C2220" s="83"/>
      <c r="D2220" s="83"/>
      <c r="F2220" s="83"/>
      <c r="G2220" s="83"/>
      <c r="H2220" s="83"/>
    </row>
    <row r="2221" spans="3:8">
      <c r="C2221" s="83"/>
      <c r="D2221" s="83"/>
      <c r="F2221" s="83"/>
      <c r="G2221" s="83"/>
      <c r="H2221" s="83"/>
    </row>
    <row r="2222" spans="3:8">
      <c r="C2222" s="83"/>
      <c r="D2222" s="83"/>
      <c r="F2222" s="83"/>
      <c r="G2222" s="83"/>
      <c r="H2222" s="83"/>
    </row>
    <row r="2223" spans="3:8">
      <c r="C2223" s="83"/>
      <c r="D2223" s="83"/>
      <c r="F2223" s="83"/>
      <c r="G2223" s="83"/>
      <c r="H2223" s="83"/>
    </row>
    <row r="2224" spans="3:8">
      <c r="C2224" s="83"/>
      <c r="D2224" s="83"/>
      <c r="F2224" s="83"/>
      <c r="G2224" s="83"/>
      <c r="H2224" s="83"/>
    </row>
    <row r="2225" spans="3:8">
      <c r="C2225" s="83"/>
      <c r="D2225" s="83"/>
      <c r="F2225" s="83"/>
      <c r="G2225" s="83"/>
      <c r="H2225" s="83"/>
    </row>
    <row r="2226" spans="3:8">
      <c r="C2226" s="83"/>
      <c r="D2226" s="83"/>
      <c r="F2226" s="83"/>
      <c r="G2226" s="83"/>
      <c r="H2226" s="83"/>
    </row>
    <row r="2227" spans="3:8">
      <c r="C2227" s="83"/>
      <c r="D2227" s="83"/>
      <c r="F2227" s="83"/>
      <c r="G2227" s="83"/>
      <c r="H2227" s="83"/>
    </row>
    <row r="2228" spans="3:8">
      <c r="C2228" s="83"/>
      <c r="D2228" s="83"/>
      <c r="F2228" s="83"/>
      <c r="G2228" s="83"/>
      <c r="H2228" s="83"/>
    </row>
    <row r="2229" spans="3:8">
      <c r="C2229" s="83"/>
      <c r="D2229" s="83"/>
      <c r="F2229" s="83"/>
      <c r="G2229" s="83"/>
      <c r="H2229" s="83"/>
    </row>
    <row r="2230" spans="3:8">
      <c r="C2230" s="83"/>
      <c r="D2230" s="83"/>
      <c r="F2230" s="83"/>
      <c r="G2230" s="83"/>
      <c r="H2230" s="83"/>
    </row>
    <row r="2231" spans="3:8">
      <c r="C2231" s="83"/>
      <c r="D2231" s="83"/>
      <c r="F2231" s="83"/>
      <c r="G2231" s="83"/>
      <c r="H2231" s="83"/>
    </row>
    <row r="2232" spans="3:8">
      <c r="C2232" s="83"/>
      <c r="D2232" s="83"/>
      <c r="F2232" s="83"/>
      <c r="G2232" s="83"/>
      <c r="H2232" s="83"/>
    </row>
    <row r="2233" spans="3:8">
      <c r="C2233" s="83"/>
      <c r="D2233" s="83"/>
      <c r="F2233" s="83"/>
      <c r="G2233" s="83"/>
      <c r="H2233" s="83"/>
    </row>
    <row r="2234" spans="3:8">
      <c r="C2234" s="83"/>
      <c r="D2234" s="83"/>
      <c r="F2234" s="83"/>
      <c r="G2234" s="83"/>
      <c r="H2234" s="83"/>
    </row>
    <row r="2235" spans="3:8">
      <c r="C2235" s="83"/>
      <c r="D2235" s="83"/>
      <c r="F2235" s="83"/>
      <c r="G2235" s="83"/>
      <c r="H2235" s="83"/>
    </row>
    <row r="2236" spans="3:8">
      <c r="C2236" s="83"/>
      <c r="D2236" s="83"/>
      <c r="F2236" s="83"/>
      <c r="G2236" s="83"/>
      <c r="H2236" s="83"/>
    </row>
    <row r="2237" spans="3:8">
      <c r="C2237" s="83"/>
      <c r="D2237" s="83"/>
      <c r="F2237" s="83"/>
      <c r="G2237" s="83"/>
      <c r="H2237" s="83"/>
    </row>
    <row r="2238" spans="3:8">
      <c r="C2238" s="83"/>
      <c r="D2238" s="83"/>
      <c r="F2238" s="83"/>
      <c r="G2238" s="83"/>
      <c r="H2238" s="83"/>
    </row>
    <row r="2239" spans="3:8">
      <c r="C2239" s="83"/>
      <c r="D2239" s="83"/>
      <c r="F2239" s="83"/>
      <c r="G2239" s="83"/>
      <c r="H2239" s="83"/>
    </row>
    <row r="2240" spans="3:8">
      <c r="C2240" s="83"/>
      <c r="D2240" s="83"/>
      <c r="F2240" s="83"/>
      <c r="G2240" s="83"/>
      <c r="H2240" s="83"/>
    </row>
    <row r="2241" spans="3:8">
      <c r="C2241" s="83"/>
      <c r="D2241" s="83"/>
      <c r="F2241" s="83"/>
      <c r="G2241" s="83"/>
      <c r="H2241" s="83"/>
    </row>
    <row r="2242" spans="3:8">
      <c r="C2242" s="83"/>
      <c r="D2242" s="83"/>
      <c r="F2242" s="83"/>
      <c r="G2242" s="83"/>
      <c r="H2242" s="83"/>
    </row>
    <row r="2243" spans="3:8">
      <c r="C2243" s="83"/>
      <c r="D2243" s="83"/>
      <c r="F2243" s="83"/>
      <c r="G2243" s="83"/>
      <c r="H2243" s="83"/>
    </row>
    <row r="2244" spans="3:8">
      <c r="C2244" s="83"/>
      <c r="D2244" s="83"/>
      <c r="F2244" s="83"/>
      <c r="G2244" s="83"/>
      <c r="H2244" s="83"/>
    </row>
    <row r="2245" spans="3:8">
      <c r="C2245" s="83"/>
      <c r="D2245" s="83"/>
      <c r="F2245" s="83"/>
      <c r="G2245" s="83"/>
      <c r="H2245" s="83"/>
    </row>
    <row r="2246" spans="3:8">
      <c r="C2246" s="83"/>
      <c r="D2246" s="83"/>
      <c r="F2246" s="83"/>
      <c r="G2246" s="83"/>
      <c r="H2246" s="83"/>
    </row>
    <row r="2247" spans="3:8">
      <c r="C2247" s="83"/>
      <c r="D2247" s="83"/>
      <c r="F2247" s="83"/>
      <c r="G2247" s="83"/>
      <c r="H2247" s="83"/>
    </row>
    <row r="2248" spans="3:8">
      <c r="C2248" s="83"/>
      <c r="D2248" s="83"/>
      <c r="F2248" s="83"/>
      <c r="G2248" s="83"/>
      <c r="H2248" s="83"/>
    </row>
    <row r="2249" spans="3:8">
      <c r="C2249" s="83"/>
      <c r="D2249" s="83"/>
      <c r="F2249" s="83"/>
      <c r="G2249" s="83"/>
      <c r="H2249" s="83"/>
    </row>
    <row r="2250" spans="3:8">
      <c r="C2250" s="83"/>
      <c r="D2250" s="83"/>
      <c r="F2250" s="83"/>
      <c r="G2250" s="83"/>
      <c r="H2250" s="83"/>
    </row>
    <row r="2251" spans="3:8">
      <c r="C2251" s="83"/>
      <c r="D2251" s="83"/>
      <c r="F2251" s="83"/>
      <c r="G2251" s="83"/>
      <c r="H2251" s="83"/>
    </row>
    <row r="2252" spans="3:8">
      <c r="C2252" s="83"/>
      <c r="D2252" s="83"/>
      <c r="F2252" s="83"/>
      <c r="G2252" s="83"/>
      <c r="H2252" s="83"/>
    </row>
    <row r="2253" spans="3:8">
      <c r="C2253" s="83"/>
      <c r="D2253" s="83"/>
      <c r="F2253" s="83"/>
      <c r="G2253" s="83"/>
      <c r="H2253" s="83"/>
    </row>
    <row r="2254" spans="3:8">
      <c r="C2254" s="83"/>
      <c r="D2254" s="83"/>
      <c r="F2254" s="83"/>
      <c r="G2254" s="83"/>
      <c r="H2254" s="83"/>
    </row>
    <row r="2255" spans="3:8">
      <c r="C2255" s="83"/>
      <c r="D2255" s="83"/>
      <c r="F2255" s="83"/>
      <c r="G2255" s="83"/>
      <c r="H2255" s="83"/>
    </row>
    <row r="2256" spans="3:8">
      <c r="C2256" s="83"/>
      <c r="D2256" s="83"/>
      <c r="F2256" s="83"/>
      <c r="G2256" s="83"/>
      <c r="H2256" s="83"/>
    </row>
    <row r="2257" spans="3:8">
      <c r="C2257" s="83"/>
      <c r="D2257" s="83"/>
      <c r="F2257" s="83"/>
      <c r="G2257" s="83"/>
      <c r="H2257" s="83"/>
    </row>
    <row r="2258" spans="3:8">
      <c r="C2258" s="83"/>
      <c r="D2258" s="83"/>
      <c r="F2258" s="83"/>
      <c r="G2258" s="83"/>
      <c r="H2258" s="83"/>
    </row>
    <row r="2259" spans="3:8">
      <c r="C2259" s="83"/>
      <c r="D2259" s="83"/>
      <c r="F2259" s="83"/>
      <c r="G2259" s="83"/>
      <c r="H2259" s="83"/>
    </row>
    <row r="2260" spans="3:8">
      <c r="C2260" s="83"/>
      <c r="D2260" s="83"/>
      <c r="F2260" s="83"/>
      <c r="G2260" s="83"/>
      <c r="H2260" s="83"/>
    </row>
    <row r="2261" spans="3:8">
      <c r="C2261" s="83"/>
      <c r="D2261" s="83"/>
      <c r="F2261" s="83"/>
      <c r="G2261" s="83"/>
      <c r="H2261" s="83"/>
    </row>
    <row r="2262" spans="3:8">
      <c r="C2262" s="83"/>
      <c r="D2262" s="83"/>
      <c r="F2262" s="83"/>
      <c r="G2262" s="83"/>
      <c r="H2262" s="83"/>
    </row>
    <row r="2263" spans="3:8">
      <c r="C2263" s="83"/>
      <c r="D2263" s="83"/>
      <c r="F2263" s="83"/>
      <c r="G2263" s="83"/>
      <c r="H2263" s="83"/>
    </row>
    <row r="2264" spans="3:8">
      <c r="C2264" s="83"/>
      <c r="D2264" s="83"/>
      <c r="F2264" s="83"/>
      <c r="G2264" s="83"/>
      <c r="H2264" s="83"/>
    </row>
    <row r="2265" spans="3:8">
      <c r="C2265" s="83"/>
      <c r="D2265" s="83"/>
      <c r="F2265" s="83"/>
      <c r="G2265" s="83"/>
      <c r="H2265" s="83"/>
    </row>
    <row r="2266" spans="3:8">
      <c r="C2266" s="83"/>
      <c r="D2266" s="83"/>
      <c r="F2266" s="83"/>
      <c r="G2266" s="83"/>
      <c r="H2266" s="83"/>
    </row>
    <row r="2267" spans="3:8">
      <c r="C2267" s="83"/>
      <c r="D2267" s="83"/>
      <c r="F2267" s="83"/>
      <c r="G2267" s="83"/>
      <c r="H2267" s="83"/>
    </row>
    <row r="2268" spans="3:8">
      <c r="C2268" s="83"/>
      <c r="D2268" s="83"/>
      <c r="F2268" s="83"/>
      <c r="G2268" s="83"/>
      <c r="H2268" s="83"/>
    </row>
    <row r="2269" spans="3:8">
      <c r="C2269" s="83"/>
      <c r="D2269" s="83"/>
      <c r="F2269" s="83"/>
      <c r="G2269" s="83"/>
      <c r="H2269" s="83"/>
    </row>
    <row r="2270" spans="3:8">
      <c r="C2270" s="83"/>
      <c r="D2270" s="83"/>
      <c r="F2270" s="83"/>
      <c r="G2270" s="83"/>
      <c r="H2270" s="83"/>
    </row>
    <row r="2271" spans="3:8">
      <c r="C2271" s="83"/>
      <c r="D2271" s="83"/>
      <c r="F2271" s="83"/>
      <c r="G2271" s="83"/>
      <c r="H2271" s="83"/>
    </row>
    <row r="2272" spans="3:8">
      <c r="C2272" s="83"/>
      <c r="D2272" s="83"/>
      <c r="F2272" s="83"/>
      <c r="G2272" s="83"/>
      <c r="H2272" s="83"/>
    </row>
    <row r="2273" spans="3:8">
      <c r="C2273" s="83"/>
      <c r="D2273" s="83"/>
      <c r="F2273" s="83"/>
      <c r="G2273" s="83"/>
      <c r="H2273" s="83"/>
    </row>
    <row r="2274" spans="3:8">
      <c r="C2274" s="83"/>
      <c r="D2274" s="83"/>
      <c r="F2274" s="83"/>
      <c r="G2274" s="83"/>
      <c r="H2274" s="83"/>
    </row>
    <row r="2275" spans="3:8">
      <c r="C2275" s="83"/>
      <c r="D2275" s="83"/>
      <c r="F2275" s="83"/>
      <c r="G2275" s="83"/>
      <c r="H2275" s="83"/>
    </row>
    <row r="2276" spans="3:8">
      <c r="C2276" s="83"/>
      <c r="D2276" s="83"/>
      <c r="F2276" s="83"/>
      <c r="G2276" s="83"/>
      <c r="H2276" s="83"/>
    </row>
    <row r="2277" spans="3:8">
      <c r="C2277" s="83"/>
      <c r="D2277" s="83"/>
      <c r="F2277" s="83"/>
      <c r="G2277" s="83"/>
      <c r="H2277" s="83"/>
    </row>
    <row r="2278" spans="3:8">
      <c r="C2278" s="83"/>
      <c r="D2278" s="83"/>
      <c r="F2278" s="83"/>
      <c r="G2278" s="83"/>
      <c r="H2278" s="83"/>
    </row>
    <row r="2279" spans="3:8">
      <c r="C2279" s="83"/>
      <c r="D2279" s="83"/>
      <c r="F2279" s="83"/>
      <c r="G2279" s="83"/>
      <c r="H2279" s="83"/>
    </row>
    <row r="2280" spans="3:8">
      <c r="C2280" s="83"/>
      <c r="D2280" s="83"/>
      <c r="F2280" s="83"/>
      <c r="G2280" s="83"/>
      <c r="H2280" s="83"/>
    </row>
    <row r="2281" spans="3:8">
      <c r="C2281" s="83"/>
      <c r="D2281" s="83"/>
      <c r="F2281" s="83"/>
      <c r="G2281" s="83"/>
      <c r="H2281" s="83"/>
    </row>
    <row r="2282" spans="3:8">
      <c r="C2282" s="83"/>
      <c r="D2282" s="83"/>
      <c r="F2282" s="83"/>
      <c r="G2282" s="83"/>
      <c r="H2282" s="83"/>
    </row>
    <row r="2283" spans="3:8">
      <c r="C2283" s="83"/>
      <c r="D2283" s="83"/>
      <c r="F2283" s="83"/>
      <c r="G2283" s="83"/>
      <c r="H2283" s="83"/>
    </row>
    <row r="2284" spans="3:8">
      <c r="C2284" s="83"/>
      <c r="D2284" s="83"/>
      <c r="F2284" s="83"/>
      <c r="G2284" s="83"/>
      <c r="H2284" s="83"/>
    </row>
    <row r="2285" spans="3:8">
      <c r="C2285" s="83"/>
      <c r="D2285" s="83"/>
      <c r="F2285" s="83"/>
      <c r="G2285" s="83"/>
      <c r="H2285" s="83"/>
    </row>
    <row r="2286" spans="3:8">
      <c r="C2286" s="83"/>
      <c r="D2286" s="83"/>
      <c r="F2286" s="83"/>
      <c r="G2286" s="83"/>
      <c r="H2286" s="83"/>
    </row>
    <row r="2287" spans="3:8">
      <c r="C2287" s="83"/>
      <c r="D2287" s="83"/>
      <c r="F2287" s="83"/>
      <c r="G2287" s="83"/>
      <c r="H2287" s="83"/>
    </row>
    <row r="2288" spans="3:8">
      <c r="C2288" s="83"/>
      <c r="D2288" s="83"/>
      <c r="F2288" s="83"/>
      <c r="G2288" s="83"/>
      <c r="H2288" s="83"/>
    </row>
    <row r="2289" spans="3:8">
      <c r="C2289" s="83"/>
      <c r="D2289" s="83"/>
      <c r="F2289" s="83"/>
      <c r="G2289" s="83"/>
      <c r="H2289" s="83"/>
    </row>
    <row r="2290" spans="3:8">
      <c r="C2290" s="83"/>
      <c r="D2290" s="83"/>
      <c r="F2290" s="83"/>
      <c r="G2290" s="83"/>
      <c r="H2290" s="83"/>
    </row>
    <row r="2291" spans="3:8">
      <c r="C2291" s="83"/>
      <c r="D2291" s="83"/>
      <c r="F2291" s="83"/>
      <c r="G2291" s="83"/>
      <c r="H2291" s="83"/>
    </row>
    <row r="2292" spans="3:8">
      <c r="C2292" s="83"/>
      <c r="D2292" s="83"/>
      <c r="F2292" s="83"/>
      <c r="G2292" s="83"/>
      <c r="H2292" s="83"/>
    </row>
    <row r="2293" spans="3:8">
      <c r="C2293" s="83"/>
      <c r="D2293" s="83"/>
      <c r="F2293" s="83"/>
      <c r="G2293" s="83"/>
      <c r="H2293" s="83"/>
    </row>
    <row r="2294" spans="3:8">
      <c r="C2294" s="83"/>
      <c r="D2294" s="83"/>
      <c r="F2294" s="83"/>
      <c r="G2294" s="83"/>
      <c r="H2294" s="83"/>
    </row>
    <row r="2295" spans="3:8">
      <c r="C2295" s="83"/>
      <c r="D2295" s="83"/>
      <c r="F2295" s="83"/>
      <c r="G2295" s="83"/>
      <c r="H2295" s="83"/>
    </row>
    <row r="2296" spans="3:8">
      <c r="C2296" s="83"/>
      <c r="D2296" s="83"/>
      <c r="F2296" s="83"/>
      <c r="G2296" s="83"/>
      <c r="H2296" s="83"/>
    </row>
    <row r="2297" spans="3:8">
      <c r="C2297" s="83"/>
      <c r="D2297" s="83"/>
      <c r="F2297" s="83"/>
      <c r="G2297" s="83"/>
      <c r="H2297" s="83"/>
    </row>
    <row r="2298" spans="3:8">
      <c r="C2298" s="83"/>
      <c r="D2298" s="83"/>
      <c r="F2298" s="83"/>
      <c r="G2298" s="83"/>
      <c r="H2298" s="83"/>
    </row>
    <row r="2299" spans="3:8">
      <c r="C2299" s="83"/>
      <c r="D2299" s="83"/>
      <c r="F2299" s="83"/>
      <c r="G2299" s="83"/>
      <c r="H2299" s="83"/>
    </row>
    <row r="2300" spans="3:8">
      <c r="C2300" s="83"/>
      <c r="D2300" s="83"/>
      <c r="F2300" s="83"/>
      <c r="G2300" s="83"/>
      <c r="H2300" s="83"/>
    </row>
    <row r="2301" spans="3:8">
      <c r="C2301" s="83"/>
      <c r="D2301" s="83"/>
      <c r="F2301" s="83"/>
      <c r="G2301" s="83"/>
      <c r="H2301" s="83"/>
    </row>
    <row r="2302" spans="3:8">
      <c r="C2302" s="83"/>
      <c r="D2302" s="83"/>
      <c r="F2302" s="83"/>
      <c r="G2302" s="83"/>
      <c r="H2302" s="83"/>
    </row>
    <row r="2303" spans="3:8">
      <c r="C2303" s="83"/>
      <c r="D2303" s="83"/>
      <c r="F2303" s="83"/>
      <c r="G2303" s="83"/>
      <c r="H2303" s="83"/>
    </row>
    <row r="2304" spans="3:8">
      <c r="C2304" s="83"/>
      <c r="D2304" s="83"/>
      <c r="F2304" s="83"/>
      <c r="G2304" s="83"/>
      <c r="H2304" s="83"/>
    </row>
    <row r="2305" spans="3:8">
      <c r="C2305" s="83"/>
      <c r="D2305" s="83"/>
      <c r="F2305" s="83"/>
      <c r="G2305" s="83"/>
      <c r="H2305" s="83"/>
    </row>
    <row r="2306" spans="3:8">
      <c r="C2306" s="83"/>
      <c r="D2306" s="83"/>
      <c r="F2306" s="83"/>
      <c r="G2306" s="83"/>
      <c r="H2306" s="83"/>
    </row>
    <row r="2307" spans="3:8">
      <c r="C2307" s="83"/>
      <c r="D2307" s="83"/>
      <c r="F2307" s="83"/>
      <c r="G2307" s="83"/>
      <c r="H2307" s="83"/>
    </row>
    <row r="2308" spans="3:8">
      <c r="C2308" s="83"/>
      <c r="D2308" s="83"/>
      <c r="F2308" s="83"/>
      <c r="G2308" s="83"/>
      <c r="H2308" s="83"/>
    </row>
    <row r="2309" spans="3:8">
      <c r="C2309" s="83"/>
      <c r="D2309" s="83"/>
      <c r="F2309" s="83"/>
      <c r="G2309" s="83"/>
      <c r="H2309" s="83"/>
    </row>
    <row r="2310" spans="3:8">
      <c r="C2310" s="83"/>
      <c r="D2310" s="83"/>
      <c r="F2310" s="83"/>
      <c r="G2310" s="83"/>
      <c r="H2310" s="83"/>
    </row>
    <row r="2311" spans="3:8">
      <c r="C2311" s="83"/>
      <c r="D2311" s="83"/>
      <c r="F2311" s="83"/>
      <c r="G2311" s="83"/>
      <c r="H2311" s="83"/>
    </row>
    <row r="2312" spans="3:8">
      <c r="C2312" s="83"/>
      <c r="D2312" s="83"/>
      <c r="F2312" s="83"/>
      <c r="G2312" s="83"/>
      <c r="H2312" s="83"/>
    </row>
    <row r="2313" spans="3:8">
      <c r="C2313" s="83"/>
      <c r="D2313" s="83"/>
      <c r="F2313" s="83"/>
      <c r="G2313" s="83"/>
      <c r="H2313" s="83"/>
    </row>
    <row r="2314" spans="3:8">
      <c r="C2314" s="83"/>
      <c r="D2314" s="83"/>
      <c r="F2314" s="83"/>
      <c r="G2314" s="83"/>
      <c r="H2314" s="83"/>
    </row>
    <row r="2315" spans="3:8">
      <c r="C2315" s="83"/>
      <c r="D2315" s="83"/>
      <c r="F2315" s="83"/>
      <c r="G2315" s="83"/>
      <c r="H2315" s="83"/>
    </row>
    <row r="2316" spans="3:8">
      <c r="C2316" s="83"/>
      <c r="D2316" s="83"/>
      <c r="F2316" s="83"/>
      <c r="G2316" s="83"/>
      <c r="H2316" s="83"/>
    </row>
    <row r="2317" spans="3:8">
      <c r="C2317" s="83"/>
      <c r="D2317" s="83"/>
      <c r="F2317" s="83"/>
      <c r="G2317" s="83"/>
      <c r="H2317" s="83"/>
    </row>
    <row r="2318" spans="3:8">
      <c r="C2318" s="83"/>
      <c r="D2318" s="83"/>
      <c r="F2318" s="83"/>
      <c r="G2318" s="83"/>
      <c r="H2318" s="83"/>
    </row>
    <row r="2319" spans="3:8">
      <c r="C2319" s="83"/>
      <c r="D2319" s="83"/>
      <c r="F2319" s="83"/>
      <c r="G2319" s="83"/>
      <c r="H2319" s="83"/>
    </row>
    <row r="2320" spans="3:8">
      <c r="C2320" s="83"/>
      <c r="D2320" s="83"/>
      <c r="F2320" s="83"/>
      <c r="G2320" s="83"/>
      <c r="H2320" s="83"/>
    </row>
    <row r="2321" spans="3:8">
      <c r="C2321" s="83"/>
      <c r="D2321" s="83"/>
      <c r="F2321" s="83"/>
      <c r="G2321" s="83"/>
      <c r="H2321" s="83"/>
    </row>
    <row r="2322" spans="3:8">
      <c r="C2322" s="83"/>
      <c r="D2322" s="83"/>
      <c r="F2322" s="83"/>
      <c r="G2322" s="83"/>
      <c r="H2322" s="83"/>
    </row>
    <row r="2323" spans="3:8">
      <c r="C2323" s="83"/>
      <c r="D2323" s="83"/>
      <c r="F2323" s="83"/>
      <c r="G2323" s="83"/>
      <c r="H2323" s="83"/>
    </row>
    <row r="2324" spans="3:8">
      <c r="C2324" s="83"/>
      <c r="D2324" s="83"/>
      <c r="F2324" s="83"/>
      <c r="G2324" s="83"/>
      <c r="H2324" s="83"/>
    </row>
    <row r="2325" spans="3:8">
      <c r="C2325" s="83"/>
      <c r="D2325" s="83"/>
      <c r="F2325" s="83"/>
      <c r="G2325" s="83"/>
      <c r="H2325" s="83"/>
    </row>
    <row r="2326" spans="3:8">
      <c r="C2326" s="83"/>
      <c r="D2326" s="83"/>
      <c r="F2326" s="83"/>
      <c r="G2326" s="83"/>
      <c r="H2326" s="83"/>
    </row>
    <row r="2327" spans="3:8">
      <c r="C2327" s="83"/>
      <c r="D2327" s="83"/>
      <c r="F2327" s="83"/>
      <c r="G2327" s="83"/>
      <c r="H2327" s="83"/>
    </row>
    <row r="2328" spans="3:8">
      <c r="C2328" s="83"/>
      <c r="D2328" s="83"/>
      <c r="F2328" s="83"/>
      <c r="G2328" s="83"/>
      <c r="H2328" s="83"/>
    </row>
    <row r="2329" spans="3:8">
      <c r="C2329" s="83"/>
      <c r="D2329" s="83"/>
      <c r="F2329" s="83"/>
      <c r="G2329" s="83"/>
      <c r="H2329" s="83"/>
    </row>
    <row r="2330" spans="3:8">
      <c r="C2330" s="83"/>
      <c r="D2330" s="83"/>
      <c r="F2330" s="83"/>
      <c r="G2330" s="83"/>
      <c r="H2330" s="83"/>
    </row>
    <row r="2331" spans="3:8">
      <c r="C2331" s="83"/>
      <c r="D2331" s="83"/>
      <c r="F2331" s="83"/>
      <c r="G2331" s="83"/>
      <c r="H2331" s="83"/>
    </row>
    <row r="2332" spans="3:8">
      <c r="C2332" s="83"/>
      <c r="D2332" s="83"/>
      <c r="F2332" s="83"/>
      <c r="G2332" s="83"/>
      <c r="H2332" s="83"/>
    </row>
    <row r="2333" spans="3:8">
      <c r="C2333" s="83"/>
      <c r="D2333" s="83"/>
      <c r="F2333" s="83"/>
      <c r="G2333" s="83"/>
      <c r="H2333" s="83"/>
    </row>
    <row r="2334" spans="3:8">
      <c r="C2334" s="83"/>
      <c r="D2334" s="83"/>
      <c r="F2334" s="83"/>
      <c r="G2334" s="83"/>
      <c r="H2334" s="83"/>
    </row>
    <row r="2335" spans="3:8">
      <c r="C2335" s="83"/>
      <c r="D2335" s="83"/>
      <c r="F2335" s="83"/>
      <c r="G2335" s="83"/>
      <c r="H2335" s="83"/>
    </row>
    <row r="2336" spans="3:8">
      <c r="C2336" s="83"/>
      <c r="D2336" s="83"/>
      <c r="F2336" s="83"/>
      <c r="G2336" s="83"/>
      <c r="H2336" s="83"/>
    </row>
    <row r="2337" spans="3:8">
      <c r="C2337" s="83"/>
      <c r="D2337" s="83"/>
      <c r="F2337" s="83"/>
      <c r="G2337" s="83"/>
      <c r="H2337" s="83"/>
    </row>
    <row r="2338" spans="3:8">
      <c r="C2338" s="83"/>
      <c r="D2338" s="83"/>
      <c r="F2338" s="83"/>
      <c r="G2338" s="83"/>
      <c r="H2338" s="83"/>
    </row>
    <row r="2339" spans="3:8">
      <c r="C2339" s="83"/>
      <c r="D2339" s="83"/>
      <c r="F2339" s="83"/>
      <c r="G2339" s="83"/>
      <c r="H2339" s="83"/>
    </row>
    <row r="2340" spans="3:8">
      <c r="C2340" s="83"/>
      <c r="D2340" s="83"/>
      <c r="F2340" s="83"/>
      <c r="G2340" s="83"/>
      <c r="H2340" s="83"/>
    </row>
    <row r="2341" spans="3:8">
      <c r="C2341" s="83"/>
      <c r="D2341" s="83"/>
      <c r="F2341" s="83"/>
      <c r="G2341" s="83"/>
      <c r="H2341" s="83"/>
    </row>
    <row r="2342" spans="3:8">
      <c r="C2342" s="83"/>
      <c r="D2342" s="83"/>
      <c r="F2342" s="83"/>
      <c r="G2342" s="83"/>
      <c r="H2342" s="83"/>
    </row>
    <row r="2343" spans="3:8">
      <c r="C2343" s="83"/>
      <c r="D2343" s="83"/>
      <c r="F2343" s="83"/>
      <c r="G2343" s="83"/>
      <c r="H2343" s="83"/>
    </row>
    <row r="2344" spans="3:8">
      <c r="C2344" s="83"/>
      <c r="D2344" s="83"/>
      <c r="F2344" s="83"/>
      <c r="G2344" s="83"/>
      <c r="H2344" s="83"/>
    </row>
    <row r="2345" spans="3:8">
      <c r="C2345" s="83"/>
      <c r="D2345" s="83"/>
      <c r="F2345" s="83"/>
      <c r="G2345" s="83"/>
      <c r="H2345" s="83"/>
    </row>
    <row r="2346" spans="3:8">
      <c r="C2346" s="83"/>
      <c r="D2346" s="83"/>
      <c r="F2346" s="83"/>
      <c r="G2346" s="83"/>
      <c r="H2346" s="83"/>
    </row>
    <row r="2347" spans="3:8">
      <c r="C2347" s="83"/>
      <c r="D2347" s="83"/>
      <c r="F2347" s="83"/>
      <c r="G2347" s="83"/>
      <c r="H2347" s="83"/>
    </row>
    <row r="2348" spans="3:8">
      <c r="C2348" s="83"/>
      <c r="D2348" s="83"/>
      <c r="F2348" s="83"/>
      <c r="G2348" s="83"/>
      <c r="H2348" s="83"/>
    </row>
    <row r="2349" spans="3:8">
      <c r="C2349" s="83"/>
      <c r="D2349" s="83"/>
      <c r="F2349" s="83"/>
      <c r="G2349" s="83"/>
      <c r="H2349" s="83"/>
    </row>
    <row r="2350" spans="3:8">
      <c r="C2350" s="83"/>
      <c r="D2350" s="83"/>
      <c r="F2350" s="83"/>
      <c r="G2350" s="83"/>
      <c r="H2350" s="83"/>
    </row>
    <row r="2351" spans="3:8">
      <c r="C2351" s="83"/>
      <c r="D2351" s="83"/>
      <c r="F2351" s="83"/>
      <c r="G2351" s="83"/>
      <c r="H2351" s="83"/>
    </row>
    <row r="2352" spans="3:8">
      <c r="C2352" s="83"/>
      <c r="D2352" s="83"/>
      <c r="F2352" s="83"/>
      <c r="G2352" s="83"/>
      <c r="H2352" s="83"/>
    </row>
    <row r="2353" spans="3:8">
      <c r="C2353" s="83"/>
      <c r="D2353" s="83"/>
      <c r="F2353" s="83"/>
      <c r="G2353" s="83"/>
      <c r="H2353" s="83"/>
    </row>
    <row r="2354" spans="3:8">
      <c r="C2354" s="83"/>
      <c r="D2354" s="83"/>
      <c r="F2354" s="83"/>
      <c r="G2354" s="83"/>
      <c r="H2354" s="83"/>
    </row>
    <row r="2355" spans="3:8">
      <c r="C2355" s="83"/>
      <c r="D2355" s="83"/>
      <c r="F2355" s="83"/>
      <c r="G2355" s="83"/>
      <c r="H2355" s="83"/>
    </row>
    <row r="2356" spans="3:8">
      <c r="C2356" s="83"/>
      <c r="D2356" s="83"/>
      <c r="F2356" s="83"/>
      <c r="G2356" s="83"/>
      <c r="H2356" s="83"/>
    </row>
    <row r="2357" spans="3:8">
      <c r="C2357" s="83"/>
      <c r="D2357" s="83"/>
      <c r="F2357" s="83"/>
      <c r="G2357" s="83"/>
      <c r="H2357" s="83"/>
    </row>
    <row r="2358" spans="3:8">
      <c r="C2358" s="83"/>
      <c r="D2358" s="83"/>
      <c r="F2358" s="83"/>
      <c r="G2358" s="83"/>
      <c r="H2358" s="83"/>
    </row>
    <row r="2359" spans="3:8">
      <c r="C2359" s="83"/>
      <c r="D2359" s="83"/>
      <c r="F2359" s="83"/>
      <c r="G2359" s="83"/>
      <c r="H2359" s="83"/>
    </row>
    <row r="2360" spans="3:8">
      <c r="C2360" s="83"/>
      <c r="D2360" s="83"/>
      <c r="F2360" s="83"/>
      <c r="G2360" s="83"/>
      <c r="H2360" s="83"/>
    </row>
    <row r="2361" spans="3:8">
      <c r="C2361" s="83"/>
      <c r="D2361" s="83"/>
      <c r="F2361" s="83"/>
      <c r="G2361" s="83"/>
      <c r="H2361" s="83"/>
    </row>
    <row r="2362" spans="3:8">
      <c r="C2362" s="83"/>
      <c r="D2362" s="83"/>
      <c r="F2362" s="83"/>
      <c r="G2362" s="83"/>
      <c r="H2362" s="83"/>
    </row>
    <row r="2363" spans="3:8">
      <c r="C2363" s="83"/>
      <c r="D2363" s="83"/>
      <c r="F2363" s="83"/>
      <c r="G2363" s="83"/>
      <c r="H2363" s="83"/>
    </row>
    <row r="2364" spans="3:8">
      <c r="C2364" s="83"/>
      <c r="D2364" s="83"/>
      <c r="F2364" s="83"/>
      <c r="G2364" s="83"/>
      <c r="H2364" s="83"/>
    </row>
    <row r="2365" spans="3:8">
      <c r="C2365" s="83"/>
      <c r="D2365" s="83"/>
      <c r="F2365" s="83"/>
      <c r="G2365" s="83"/>
      <c r="H2365" s="83"/>
    </row>
    <row r="2366" spans="3:8">
      <c r="C2366" s="83"/>
      <c r="D2366" s="83"/>
      <c r="F2366" s="83"/>
      <c r="G2366" s="83"/>
      <c r="H2366" s="83"/>
    </row>
    <row r="2367" spans="3:8">
      <c r="C2367" s="83"/>
      <c r="D2367" s="83"/>
      <c r="F2367" s="83"/>
      <c r="G2367" s="83"/>
      <c r="H2367" s="83"/>
    </row>
    <row r="2368" spans="3:8">
      <c r="C2368" s="83"/>
      <c r="D2368" s="83"/>
      <c r="F2368" s="83"/>
      <c r="G2368" s="83"/>
      <c r="H2368" s="83"/>
    </row>
    <row r="2369" spans="3:8">
      <c r="C2369" s="83"/>
      <c r="D2369" s="83"/>
      <c r="F2369" s="83"/>
      <c r="G2369" s="83"/>
      <c r="H2369" s="83"/>
    </row>
    <row r="2370" spans="3:8">
      <c r="C2370" s="83"/>
      <c r="D2370" s="83"/>
      <c r="F2370" s="83"/>
      <c r="G2370" s="83"/>
      <c r="H2370" s="83"/>
    </row>
    <row r="2371" spans="3:8">
      <c r="C2371" s="83"/>
      <c r="D2371" s="83"/>
      <c r="F2371" s="83"/>
      <c r="G2371" s="83"/>
      <c r="H2371" s="83"/>
    </row>
    <row r="2372" spans="3:8">
      <c r="C2372" s="83"/>
      <c r="D2372" s="83"/>
      <c r="F2372" s="83"/>
      <c r="G2372" s="83"/>
      <c r="H2372" s="83"/>
    </row>
    <row r="2373" spans="3:8">
      <c r="C2373" s="83"/>
      <c r="D2373" s="83"/>
      <c r="F2373" s="83"/>
      <c r="G2373" s="83"/>
      <c r="H2373" s="83"/>
    </row>
    <row r="2374" spans="3:8">
      <c r="C2374" s="83"/>
      <c r="D2374" s="83"/>
      <c r="F2374" s="83"/>
      <c r="G2374" s="83"/>
      <c r="H2374" s="83"/>
    </row>
    <row r="2375" spans="3:8">
      <c r="C2375" s="83"/>
      <c r="D2375" s="83"/>
      <c r="F2375" s="83"/>
      <c r="G2375" s="83"/>
      <c r="H2375" s="83"/>
    </row>
    <row r="2376" spans="3:8">
      <c r="C2376" s="83"/>
      <c r="D2376" s="83"/>
      <c r="F2376" s="83"/>
      <c r="G2376" s="83"/>
      <c r="H2376" s="83"/>
    </row>
    <row r="2377" spans="3:8">
      <c r="C2377" s="83"/>
      <c r="D2377" s="83"/>
      <c r="F2377" s="83"/>
      <c r="G2377" s="83"/>
      <c r="H2377" s="83"/>
    </row>
    <row r="2378" spans="3:8">
      <c r="C2378" s="83"/>
      <c r="D2378" s="83"/>
      <c r="F2378" s="83"/>
      <c r="G2378" s="83"/>
      <c r="H2378" s="83"/>
    </row>
    <row r="2379" spans="3:8">
      <c r="C2379" s="83"/>
      <c r="D2379" s="83"/>
      <c r="F2379" s="83"/>
      <c r="G2379" s="83"/>
      <c r="H2379" s="83"/>
    </row>
    <row r="2380" spans="3:8">
      <c r="C2380" s="83"/>
      <c r="D2380" s="83"/>
      <c r="F2380" s="83"/>
      <c r="G2380" s="83"/>
      <c r="H2380" s="83"/>
    </row>
    <row r="2381" spans="3:8">
      <c r="C2381" s="83"/>
      <c r="D2381" s="83"/>
      <c r="F2381" s="83"/>
      <c r="G2381" s="83"/>
      <c r="H2381" s="83"/>
    </row>
    <row r="2382" spans="3:8">
      <c r="C2382" s="83"/>
      <c r="D2382" s="83"/>
      <c r="F2382" s="83"/>
      <c r="G2382" s="83"/>
      <c r="H2382" s="83"/>
    </row>
    <row r="2383" spans="3:8">
      <c r="C2383" s="83"/>
      <c r="D2383" s="83"/>
      <c r="F2383" s="83"/>
      <c r="G2383" s="83"/>
      <c r="H2383" s="83"/>
    </row>
    <row r="2384" spans="3:8">
      <c r="C2384" s="83"/>
      <c r="D2384" s="83"/>
      <c r="F2384" s="83"/>
      <c r="G2384" s="83"/>
      <c r="H2384" s="83"/>
    </row>
    <row r="2385" spans="3:8">
      <c r="C2385" s="83"/>
      <c r="D2385" s="83"/>
      <c r="F2385" s="83"/>
      <c r="G2385" s="83"/>
      <c r="H2385" s="83"/>
    </row>
    <row r="2386" spans="3:8">
      <c r="C2386" s="83"/>
      <c r="D2386" s="83"/>
      <c r="F2386" s="83"/>
      <c r="G2386" s="83"/>
      <c r="H2386" s="83"/>
    </row>
    <row r="2387" spans="3:8">
      <c r="C2387" s="83"/>
      <c r="D2387" s="83"/>
      <c r="F2387" s="83"/>
      <c r="G2387" s="83"/>
      <c r="H2387" s="83"/>
    </row>
    <row r="2388" spans="3:8">
      <c r="C2388" s="83"/>
      <c r="D2388" s="83"/>
      <c r="F2388" s="83"/>
      <c r="G2388" s="83"/>
      <c r="H2388" s="83"/>
    </row>
    <row r="2389" spans="3:8">
      <c r="C2389" s="83"/>
      <c r="D2389" s="83"/>
      <c r="F2389" s="83"/>
      <c r="G2389" s="83"/>
      <c r="H2389" s="83"/>
    </row>
    <row r="2390" spans="3:8">
      <c r="C2390" s="83"/>
      <c r="D2390" s="83"/>
      <c r="F2390" s="83"/>
      <c r="G2390" s="83"/>
      <c r="H2390" s="83"/>
    </row>
    <row r="2391" spans="3:8">
      <c r="C2391" s="83"/>
      <c r="D2391" s="83"/>
      <c r="F2391" s="83"/>
      <c r="G2391" s="83"/>
      <c r="H2391" s="83"/>
    </row>
    <row r="2392" spans="3:8">
      <c r="C2392" s="83"/>
      <c r="D2392" s="83"/>
      <c r="F2392" s="83"/>
      <c r="G2392" s="83"/>
      <c r="H2392" s="83"/>
    </row>
    <row r="2393" spans="3:8">
      <c r="C2393" s="83"/>
      <c r="D2393" s="83"/>
      <c r="F2393" s="83"/>
      <c r="G2393" s="83"/>
      <c r="H2393" s="83"/>
    </row>
    <row r="2394" spans="3:8">
      <c r="C2394" s="83"/>
      <c r="D2394" s="83"/>
      <c r="F2394" s="83"/>
      <c r="G2394" s="83"/>
      <c r="H2394" s="83"/>
    </row>
    <row r="2395" spans="3:8">
      <c r="C2395" s="83"/>
      <c r="D2395" s="83"/>
      <c r="F2395" s="83"/>
      <c r="G2395" s="83"/>
      <c r="H2395" s="83"/>
    </row>
    <row r="2396" spans="3:8">
      <c r="C2396" s="83"/>
      <c r="D2396" s="83"/>
      <c r="F2396" s="83"/>
      <c r="G2396" s="83"/>
      <c r="H2396" s="83"/>
    </row>
    <row r="2397" spans="3:8">
      <c r="C2397" s="83"/>
      <c r="D2397" s="83"/>
      <c r="F2397" s="83"/>
      <c r="G2397" s="83"/>
      <c r="H2397" s="83"/>
    </row>
    <row r="2398" spans="3:8">
      <c r="C2398" s="83"/>
      <c r="D2398" s="83"/>
      <c r="F2398" s="83"/>
      <c r="G2398" s="83"/>
      <c r="H2398" s="83"/>
    </row>
    <row r="2399" spans="3:8">
      <c r="C2399" s="83"/>
      <c r="D2399" s="83"/>
      <c r="F2399" s="83"/>
      <c r="G2399" s="83"/>
      <c r="H2399" s="83"/>
    </row>
    <row r="2400" spans="3:8">
      <c r="C2400" s="83"/>
      <c r="D2400" s="83"/>
      <c r="F2400" s="83"/>
      <c r="G2400" s="83"/>
      <c r="H2400" s="83"/>
    </row>
    <row r="2401" spans="3:8">
      <c r="C2401" s="83"/>
      <c r="D2401" s="83"/>
      <c r="F2401" s="83"/>
      <c r="G2401" s="83"/>
      <c r="H2401" s="83"/>
    </row>
    <row r="2402" spans="3:8">
      <c r="C2402" s="83"/>
      <c r="D2402" s="83"/>
      <c r="F2402" s="83"/>
      <c r="G2402" s="83"/>
      <c r="H2402" s="83"/>
    </row>
    <row r="2403" spans="3:8">
      <c r="C2403" s="83"/>
      <c r="D2403" s="83"/>
      <c r="F2403" s="83"/>
      <c r="G2403" s="83"/>
      <c r="H2403" s="83"/>
    </row>
    <row r="2404" spans="3:8">
      <c r="C2404" s="83"/>
      <c r="D2404" s="83"/>
      <c r="F2404" s="83"/>
      <c r="G2404" s="83"/>
      <c r="H2404" s="83"/>
    </row>
    <row r="2405" spans="3:8">
      <c r="C2405" s="83"/>
      <c r="D2405" s="83"/>
      <c r="F2405" s="83"/>
      <c r="G2405" s="83"/>
      <c r="H2405" s="83"/>
    </row>
    <row r="2406" spans="3:8">
      <c r="C2406" s="83"/>
      <c r="D2406" s="83"/>
      <c r="F2406" s="83"/>
      <c r="G2406" s="83"/>
      <c r="H2406" s="83"/>
    </row>
    <row r="2407" spans="3:8">
      <c r="C2407" s="83"/>
      <c r="D2407" s="83"/>
      <c r="F2407" s="83"/>
      <c r="G2407" s="83"/>
      <c r="H2407" s="83"/>
    </row>
    <row r="2408" spans="3:8">
      <c r="C2408" s="83"/>
      <c r="D2408" s="83"/>
      <c r="F2408" s="83"/>
      <c r="G2408" s="83"/>
      <c r="H2408" s="83"/>
    </row>
    <row r="2409" spans="3:8">
      <c r="C2409" s="83"/>
      <c r="D2409" s="83"/>
      <c r="F2409" s="83"/>
      <c r="G2409" s="83"/>
      <c r="H2409" s="83"/>
    </row>
    <row r="2410" spans="3:8">
      <c r="C2410" s="83"/>
      <c r="D2410" s="83"/>
      <c r="F2410" s="83"/>
      <c r="G2410" s="83"/>
      <c r="H2410" s="83"/>
    </row>
    <row r="2411" spans="3:8">
      <c r="C2411" s="83"/>
      <c r="D2411" s="83"/>
      <c r="F2411" s="83"/>
      <c r="G2411" s="83"/>
      <c r="H2411" s="83"/>
    </row>
    <row r="2412" spans="3:8">
      <c r="C2412" s="83"/>
      <c r="D2412" s="83"/>
      <c r="F2412" s="83"/>
      <c r="G2412" s="83"/>
      <c r="H2412" s="83"/>
    </row>
    <row r="2413" spans="3:8">
      <c r="C2413" s="83"/>
      <c r="D2413" s="83"/>
      <c r="F2413" s="83"/>
      <c r="G2413" s="83"/>
      <c r="H2413" s="83"/>
    </row>
    <row r="2414" spans="3:8">
      <c r="C2414" s="83"/>
      <c r="D2414" s="83"/>
      <c r="F2414" s="83"/>
      <c r="G2414" s="83"/>
      <c r="H2414" s="83"/>
    </row>
    <row r="2415" spans="3:8">
      <c r="C2415" s="83"/>
      <c r="D2415" s="83"/>
      <c r="F2415" s="83"/>
      <c r="G2415" s="83"/>
      <c r="H2415" s="83"/>
    </row>
    <row r="2416" spans="3:8">
      <c r="C2416" s="83"/>
      <c r="D2416" s="83"/>
      <c r="F2416" s="83"/>
      <c r="G2416" s="83"/>
      <c r="H2416" s="83"/>
    </row>
    <row r="2417" spans="3:8">
      <c r="C2417" s="83"/>
      <c r="D2417" s="83"/>
      <c r="F2417" s="83"/>
      <c r="G2417" s="83"/>
      <c r="H2417" s="83"/>
    </row>
    <row r="2418" spans="3:8">
      <c r="C2418" s="83"/>
      <c r="D2418" s="83"/>
      <c r="F2418" s="83"/>
      <c r="G2418" s="83"/>
      <c r="H2418" s="83"/>
    </row>
    <row r="2419" spans="3:8">
      <c r="C2419" s="83"/>
      <c r="D2419" s="83"/>
      <c r="F2419" s="83"/>
      <c r="G2419" s="83"/>
      <c r="H2419" s="83"/>
    </row>
    <row r="2420" spans="3:8">
      <c r="C2420" s="83"/>
      <c r="D2420" s="83"/>
      <c r="F2420" s="83"/>
      <c r="G2420" s="83"/>
      <c r="H2420" s="83"/>
    </row>
    <row r="2421" spans="3:8">
      <c r="C2421" s="83"/>
      <c r="D2421" s="83"/>
      <c r="F2421" s="83"/>
      <c r="G2421" s="83"/>
      <c r="H2421" s="83"/>
    </row>
    <row r="2422" spans="3:8">
      <c r="C2422" s="83"/>
      <c r="D2422" s="83"/>
      <c r="F2422" s="83"/>
      <c r="G2422" s="83"/>
      <c r="H2422" s="83"/>
    </row>
    <row r="2423" spans="3:8">
      <c r="C2423" s="83"/>
      <c r="D2423" s="83"/>
      <c r="F2423" s="83"/>
      <c r="G2423" s="83"/>
      <c r="H2423" s="83"/>
    </row>
    <row r="2424" spans="3:8">
      <c r="C2424" s="83"/>
      <c r="D2424" s="83"/>
      <c r="F2424" s="83"/>
      <c r="G2424" s="83"/>
      <c r="H2424" s="83"/>
    </row>
    <row r="2425" spans="3:8">
      <c r="C2425" s="83"/>
      <c r="D2425" s="83"/>
      <c r="F2425" s="83"/>
      <c r="G2425" s="83"/>
      <c r="H2425" s="83"/>
    </row>
    <row r="2426" spans="3:8">
      <c r="C2426" s="83"/>
      <c r="D2426" s="83"/>
      <c r="F2426" s="83"/>
      <c r="G2426" s="83"/>
      <c r="H2426" s="83"/>
    </row>
    <row r="2427" spans="3:8">
      <c r="C2427" s="83"/>
      <c r="D2427" s="83"/>
      <c r="F2427" s="83"/>
      <c r="G2427" s="83"/>
      <c r="H2427" s="83"/>
    </row>
    <row r="2428" spans="3:8">
      <c r="C2428" s="83"/>
      <c r="D2428" s="83"/>
      <c r="F2428" s="83"/>
      <c r="G2428" s="83"/>
      <c r="H2428" s="83"/>
    </row>
    <row r="2429" spans="3:8">
      <c r="C2429" s="83"/>
      <c r="D2429" s="83"/>
      <c r="F2429" s="83"/>
      <c r="G2429" s="83"/>
      <c r="H2429" s="83"/>
    </row>
    <row r="2430" spans="3:8">
      <c r="C2430" s="83"/>
      <c r="D2430" s="83"/>
      <c r="F2430" s="83"/>
      <c r="G2430" s="83"/>
      <c r="H2430" s="83"/>
    </row>
    <row r="2431" spans="3:8">
      <c r="C2431" s="83"/>
      <c r="D2431" s="83"/>
      <c r="F2431" s="83"/>
      <c r="G2431" s="83"/>
      <c r="H2431" s="83"/>
    </row>
    <row r="2432" spans="3:8">
      <c r="C2432" s="83"/>
      <c r="D2432" s="83"/>
      <c r="F2432" s="83"/>
      <c r="G2432" s="83"/>
      <c r="H2432" s="83"/>
    </row>
    <row r="2433" spans="3:8">
      <c r="C2433" s="83"/>
      <c r="D2433" s="83"/>
      <c r="F2433" s="83"/>
      <c r="G2433" s="83"/>
      <c r="H2433" s="83"/>
    </row>
    <row r="2434" spans="3:8">
      <c r="C2434" s="83"/>
      <c r="D2434" s="83"/>
      <c r="F2434" s="83"/>
      <c r="G2434" s="83"/>
      <c r="H2434" s="83"/>
    </row>
    <row r="2435" spans="3:8">
      <c r="C2435" s="83"/>
      <c r="D2435" s="83"/>
      <c r="F2435" s="83"/>
      <c r="G2435" s="83"/>
      <c r="H2435" s="83"/>
    </row>
    <row r="2436" spans="3:8">
      <c r="C2436" s="83"/>
      <c r="D2436" s="83"/>
      <c r="F2436" s="83"/>
      <c r="G2436" s="83"/>
      <c r="H2436" s="83"/>
    </row>
    <row r="2437" spans="3:8">
      <c r="C2437" s="83"/>
      <c r="D2437" s="83"/>
      <c r="F2437" s="83"/>
      <c r="G2437" s="83"/>
      <c r="H2437" s="83"/>
    </row>
    <row r="2438" spans="3:8">
      <c r="C2438" s="83"/>
      <c r="D2438" s="83"/>
      <c r="F2438" s="83"/>
      <c r="G2438" s="83"/>
      <c r="H2438" s="83"/>
    </row>
    <row r="2439" spans="3:8">
      <c r="C2439" s="83"/>
      <c r="D2439" s="83"/>
      <c r="F2439" s="83"/>
      <c r="G2439" s="83"/>
      <c r="H2439" s="83"/>
    </row>
    <row r="2440" spans="3:8">
      <c r="C2440" s="83"/>
      <c r="D2440" s="83"/>
      <c r="F2440" s="83"/>
      <c r="G2440" s="83"/>
      <c r="H2440" s="83"/>
    </row>
    <row r="2441" spans="3:8">
      <c r="C2441" s="83"/>
      <c r="D2441" s="83"/>
      <c r="F2441" s="83"/>
      <c r="G2441" s="83"/>
      <c r="H2441" s="83"/>
    </row>
    <row r="2442" spans="3:8">
      <c r="C2442" s="83"/>
      <c r="D2442" s="83"/>
      <c r="F2442" s="83"/>
      <c r="G2442" s="83"/>
      <c r="H2442" s="83"/>
    </row>
    <row r="2443" spans="3:8">
      <c r="C2443" s="83"/>
      <c r="D2443" s="83"/>
      <c r="F2443" s="83"/>
      <c r="G2443" s="83"/>
      <c r="H2443" s="83"/>
    </row>
    <row r="2444" spans="3:8">
      <c r="C2444" s="83"/>
      <c r="D2444" s="83"/>
      <c r="F2444" s="83"/>
      <c r="G2444" s="83"/>
      <c r="H2444" s="83"/>
    </row>
    <row r="2445" spans="3:8">
      <c r="C2445" s="83"/>
      <c r="D2445" s="83"/>
      <c r="F2445" s="83"/>
      <c r="G2445" s="83"/>
      <c r="H2445" s="83"/>
    </row>
    <row r="2446" spans="3:8">
      <c r="C2446" s="83"/>
      <c r="D2446" s="83"/>
      <c r="F2446" s="83"/>
      <c r="G2446" s="83"/>
      <c r="H2446" s="83"/>
    </row>
    <row r="2447" spans="3:8">
      <c r="C2447" s="83"/>
      <c r="D2447" s="83"/>
      <c r="F2447" s="83"/>
      <c r="G2447" s="83"/>
      <c r="H2447" s="83"/>
    </row>
    <row r="2448" spans="3:8">
      <c r="C2448" s="83"/>
      <c r="D2448" s="83"/>
      <c r="F2448" s="83"/>
      <c r="G2448" s="83"/>
      <c r="H2448" s="83"/>
    </row>
    <row r="2449" spans="3:8">
      <c r="C2449" s="83"/>
      <c r="D2449" s="83"/>
      <c r="F2449" s="83"/>
      <c r="G2449" s="83"/>
      <c r="H2449" s="83"/>
    </row>
    <row r="2450" spans="3:8">
      <c r="C2450" s="83"/>
      <c r="D2450" s="83"/>
      <c r="F2450" s="83"/>
      <c r="G2450" s="83"/>
      <c r="H2450" s="83"/>
    </row>
    <row r="2451" spans="3:8">
      <c r="C2451" s="83"/>
      <c r="D2451" s="83"/>
      <c r="F2451" s="83"/>
      <c r="G2451" s="83"/>
      <c r="H2451" s="83"/>
    </row>
    <row r="2452" spans="3:8">
      <c r="C2452" s="83"/>
      <c r="D2452" s="83"/>
      <c r="F2452" s="83"/>
      <c r="G2452" s="83"/>
      <c r="H2452" s="83"/>
    </row>
    <row r="2453" spans="3:8">
      <c r="C2453" s="83"/>
      <c r="D2453" s="83"/>
      <c r="F2453" s="83"/>
      <c r="G2453" s="83"/>
      <c r="H2453" s="83"/>
    </row>
    <row r="2454" spans="3:8">
      <c r="C2454" s="83"/>
      <c r="D2454" s="83"/>
      <c r="F2454" s="83"/>
      <c r="G2454" s="83"/>
      <c r="H2454" s="83"/>
    </row>
    <row r="2455" spans="3:8">
      <c r="C2455" s="83"/>
      <c r="D2455" s="83"/>
      <c r="F2455" s="83"/>
      <c r="G2455" s="83"/>
      <c r="H2455" s="83"/>
    </row>
    <row r="2456" spans="3:8">
      <c r="C2456" s="83"/>
      <c r="D2456" s="83"/>
      <c r="F2456" s="83"/>
      <c r="G2456" s="83"/>
      <c r="H2456" s="83"/>
    </row>
    <row r="2457" spans="3:8">
      <c r="C2457" s="83"/>
      <c r="D2457" s="83"/>
      <c r="F2457" s="83"/>
      <c r="G2457" s="83"/>
      <c r="H2457" s="83"/>
    </row>
    <row r="2458" spans="3:8">
      <c r="C2458" s="83"/>
      <c r="D2458" s="83"/>
      <c r="F2458" s="83"/>
      <c r="G2458" s="83"/>
      <c r="H2458" s="83"/>
    </row>
    <row r="2459" spans="3:8">
      <c r="C2459" s="83"/>
      <c r="D2459" s="83"/>
      <c r="F2459" s="83"/>
      <c r="G2459" s="83"/>
      <c r="H2459" s="83"/>
    </row>
    <row r="2460" spans="3:8">
      <c r="C2460" s="83"/>
      <c r="D2460" s="83"/>
      <c r="F2460" s="83"/>
      <c r="G2460" s="83"/>
      <c r="H2460" s="83"/>
    </row>
    <row r="2461" spans="3:8">
      <c r="C2461" s="83"/>
      <c r="D2461" s="83"/>
      <c r="F2461" s="83"/>
      <c r="G2461" s="83"/>
      <c r="H2461" s="83"/>
    </row>
    <row r="2462" spans="3:8">
      <c r="C2462" s="83"/>
      <c r="D2462" s="83"/>
      <c r="F2462" s="83"/>
      <c r="G2462" s="83"/>
      <c r="H2462" s="83"/>
    </row>
    <row r="2463" spans="3:8">
      <c r="C2463" s="83"/>
      <c r="D2463" s="83"/>
      <c r="F2463" s="83"/>
      <c r="G2463" s="83"/>
      <c r="H2463" s="83"/>
    </row>
    <row r="2464" spans="3:8">
      <c r="C2464" s="83"/>
      <c r="D2464" s="83"/>
      <c r="F2464" s="83"/>
      <c r="G2464" s="83"/>
      <c r="H2464" s="83"/>
    </row>
    <row r="2465" spans="3:8">
      <c r="C2465" s="83"/>
      <c r="D2465" s="83"/>
      <c r="F2465" s="83"/>
      <c r="G2465" s="83"/>
      <c r="H2465" s="83"/>
    </row>
    <row r="2466" spans="3:8">
      <c r="C2466" s="83"/>
      <c r="D2466" s="83"/>
      <c r="F2466" s="83"/>
      <c r="G2466" s="83"/>
      <c r="H2466" s="83"/>
    </row>
    <row r="2467" spans="3:8">
      <c r="C2467" s="83"/>
      <c r="D2467" s="83"/>
      <c r="F2467" s="83"/>
      <c r="G2467" s="83"/>
      <c r="H2467" s="83"/>
    </row>
    <row r="2468" spans="3:8">
      <c r="C2468" s="83"/>
      <c r="D2468" s="83"/>
      <c r="F2468" s="83"/>
      <c r="G2468" s="83"/>
      <c r="H2468" s="83"/>
    </row>
    <row r="2469" spans="3:8">
      <c r="C2469" s="83"/>
      <c r="D2469" s="83"/>
      <c r="F2469" s="83"/>
      <c r="G2469" s="83"/>
      <c r="H2469" s="83"/>
    </row>
    <row r="2470" spans="3:8">
      <c r="C2470" s="83"/>
      <c r="D2470" s="83"/>
      <c r="F2470" s="83"/>
      <c r="G2470" s="83"/>
      <c r="H2470" s="83"/>
    </row>
    <row r="2471" spans="3:8">
      <c r="C2471" s="83"/>
      <c r="D2471" s="83"/>
      <c r="F2471" s="83"/>
      <c r="G2471" s="83"/>
      <c r="H2471" s="83"/>
    </row>
    <row r="2472" spans="3:8">
      <c r="C2472" s="83"/>
      <c r="D2472" s="83"/>
      <c r="F2472" s="83"/>
      <c r="G2472" s="83"/>
      <c r="H2472" s="83"/>
    </row>
    <row r="2473" spans="3:8">
      <c r="C2473" s="83"/>
      <c r="D2473" s="83"/>
      <c r="F2473" s="83"/>
      <c r="G2473" s="83"/>
      <c r="H2473" s="83"/>
    </row>
    <row r="2474" spans="3:8">
      <c r="C2474" s="83"/>
      <c r="D2474" s="83"/>
      <c r="F2474" s="83"/>
      <c r="G2474" s="83"/>
      <c r="H2474" s="83"/>
    </row>
    <row r="2475" spans="3:8">
      <c r="C2475" s="83"/>
      <c r="D2475" s="83"/>
      <c r="F2475" s="83"/>
      <c r="G2475" s="83"/>
      <c r="H2475" s="83"/>
    </row>
    <row r="2476" spans="3:8">
      <c r="C2476" s="83"/>
      <c r="D2476" s="83"/>
      <c r="F2476" s="83"/>
      <c r="G2476" s="83"/>
      <c r="H2476" s="83"/>
    </row>
    <row r="2477" spans="3:8">
      <c r="C2477" s="83"/>
      <c r="D2477" s="83"/>
      <c r="F2477" s="83"/>
      <c r="G2477" s="83"/>
      <c r="H2477" s="83"/>
    </row>
    <row r="2478" spans="3:8">
      <c r="C2478" s="83"/>
      <c r="D2478" s="83"/>
      <c r="F2478" s="83"/>
      <c r="G2478" s="83"/>
      <c r="H2478" s="83"/>
    </row>
    <row r="2479" spans="3:8">
      <c r="C2479" s="83"/>
      <c r="D2479" s="83"/>
      <c r="F2479" s="83"/>
      <c r="G2479" s="83"/>
      <c r="H2479" s="83"/>
    </row>
    <row r="2480" spans="3:8">
      <c r="C2480" s="83"/>
      <c r="D2480" s="83"/>
      <c r="F2480" s="83"/>
      <c r="G2480" s="83"/>
      <c r="H2480" s="83"/>
    </row>
    <row r="2481" spans="3:8">
      <c r="C2481" s="83"/>
      <c r="D2481" s="83"/>
      <c r="F2481" s="83"/>
      <c r="G2481" s="83"/>
      <c r="H2481" s="83"/>
    </row>
    <row r="2482" spans="3:8">
      <c r="C2482" s="83"/>
      <c r="D2482" s="83"/>
      <c r="F2482" s="83"/>
      <c r="G2482" s="83"/>
      <c r="H2482" s="83"/>
    </row>
    <row r="2483" spans="3:8">
      <c r="C2483" s="83"/>
      <c r="D2483" s="83"/>
      <c r="F2483" s="83"/>
      <c r="G2483" s="83"/>
      <c r="H2483" s="83"/>
    </row>
    <row r="2484" spans="3:8">
      <c r="C2484" s="83"/>
      <c r="D2484" s="83"/>
      <c r="F2484" s="83"/>
      <c r="G2484" s="83"/>
      <c r="H2484" s="83"/>
    </row>
    <row r="2485" spans="3:8">
      <c r="C2485" s="83"/>
      <c r="D2485" s="83"/>
      <c r="F2485" s="83"/>
      <c r="G2485" s="83"/>
      <c r="H2485" s="83"/>
    </row>
    <row r="2486" spans="3:8">
      <c r="C2486" s="83"/>
      <c r="D2486" s="83"/>
      <c r="F2486" s="83"/>
      <c r="G2486" s="83"/>
      <c r="H2486" s="83"/>
    </row>
    <row r="2487" spans="3:8">
      <c r="C2487" s="83"/>
      <c r="D2487" s="83"/>
      <c r="F2487" s="83"/>
      <c r="G2487" s="83"/>
      <c r="H2487" s="83"/>
    </row>
    <row r="2488" spans="3:8">
      <c r="C2488" s="83"/>
      <c r="D2488" s="83"/>
      <c r="F2488" s="83"/>
      <c r="G2488" s="83"/>
      <c r="H2488" s="83"/>
    </row>
    <row r="2489" spans="3:8">
      <c r="C2489" s="83"/>
      <c r="D2489" s="83"/>
      <c r="F2489" s="83"/>
      <c r="G2489" s="83"/>
      <c r="H2489" s="83"/>
    </row>
    <row r="2490" spans="3:8">
      <c r="C2490" s="83"/>
      <c r="D2490" s="83"/>
      <c r="F2490" s="83"/>
      <c r="G2490" s="83"/>
      <c r="H2490" s="83"/>
    </row>
    <row r="2491" spans="3:8">
      <c r="C2491" s="83"/>
      <c r="D2491" s="83"/>
      <c r="F2491" s="83"/>
      <c r="G2491" s="83"/>
      <c r="H2491" s="83"/>
    </row>
    <row r="2492" spans="3:8">
      <c r="C2492" s="83"/>
      <c r="D2492" s="83"/>
      <c r="F2492" s="83"/>
      <c r="G2492" s="83"/>
      <c r="H2492" s="83"/>
    </row>
    <row r="2493" spans="3:8">
      <c r="C2493" s="83"/>
      <c r="D2493" s="83"/>
      <c r="F2493" s="83"/>
      <c r="G2493" s="83"/>
      <c r="H2493" s="83"/>
    </row>
    <row r="2494" spans="3:8">
      <c r="C2494" s="83"/>
      <c r="D2494" s="83"/>
      <c r="F2494" s="83"/>
      <c r="G2494" s="83"/>
      <c r="H2494" s="83"/>
    </row>
    <row r="2495" spans="3:8">
      <c r="C2495" s="83"/>
      <c r="D2495" s="83"/>
      <c r="F2495" s="83"/>
      <c r="G2495" s="83"/>
      <c r="H2495" s="83"/>
    </row>
    <row r="2496" spans="3:8">
      <c r="C2496" s="83"/>
      <c r="D2496" s="83"/>
      <c r="F2496" s="83"/>
      <c r="G2496" s="83"/>
      <c r="H2496" s="83"/>
    </row>
    <row r="2497" spans="3:8">
      <c r="C2497" s="83"/>
      <c r="D2497" s="83"/>
      <c r="F2497" s="83"/>
      <c r="G2497" s="83"/>
      <c r="H2497" s="83"/>
    </row>
    <row r="2498" spans="3:8">
      <c r="C2498" s="83"/>
      <c r="D2498" s="83"/>
      <c r="F2498" s="83"/>
      <c r="G2498" s="83"/>
      <c r="H2498" s="83"/>
    </row>
    <row r="2499" spans="3:8">
      <c r="C2499" s="83"/>
      <c r="D2499" s="83"/>
      <c r="F2499" s="83"/>
      <c r="G2499" s="83"/>
      <c r="H2499" s="83"/>
    </row>
    <row r="2500" spans="3:8">
      <c r="C2500" s="83"/>
      <c r="D2500" s="83"/>
      <c r="F2500" s="83"/>
      <c r="G2500" s="83"/>
      <c r="H2500" s="83"/>
    </row>
    <row r="2501" spans="3:8">
      <c r="C2501" s="83"/>
      <c r="D2501" s="83"/>
      <c r="F2501" s="83"/>
      <c r="G2501" s="83"/>
      <c r="H2501" s="83"/>
    </row>
    <row r="2502" spans="3:8">
      <c r="C2502" s="83"/>
      <c r="D2502" s="83"/>
      <c r="F2502" s="83"/>
      <c r="G2502" s="83"/>
      <c r="H2502" s="83"/>
    </row>
    <row r="2503" spans="3:8">
      <c r="C2503" s="83"/>
      <c r="D2503" s="83"/>
      <c r="F2503" s="83"/>
      <c r="G2503" s="83"/>
      <c r="H2503" s="83"/>
    </row>
    <row r="2504" spans="3:8">
      <c r="C2504" s="83"/>
      <c r="D2504" s="83"/>
      <c r="F2504" s="83"/>
      <c r="G2504" s="83"/>
      <c r="H2504" s="83"/>
    </row>
    <row r="2505" spans="3:8">
      <c r="C2505" s="83"/>
      <c r="D2505" s="83"/>
      <c r="F2505" s="83"/>
      <c r="G2505" s="83"/>
      <c r="H2505" s="83"/>
    </row>
    <row r="2506" spans="3:8">
      <c r="C2506" s="83"/>
      <c r="D2506" s="83"/>
      <c r="F2506" s="83"/>
      <c r="G2506" s="83"/>
      <c r="H2506" s="83"/>
    </row>
    <row r="2507" spans="3:8">
      <c r="C2507" s="83"/>
      <c r="D2507" s="83"/>
      <c r="F2507" s="83"/>
      <c r="G2507" s="83"/>
      <c r="H2507" s="83"/>
    </row>
    <row r="2508" spans="3:8">
      <c r="C2508" s="83"/>
      <c r="D2508" s="83"/>
      <c r="F2508" s="83"/>
      <c r="G2508" s="83"/>
      <c r="H2508" s="83"/>
    </row>
    <row r="2509" spans="3:8">
      <c r="C2509" s="83"/>
      <c r="D2509" s="83"/>
      <c r="F2509" s="83"/>
      <c r="G2509" s="83"/>
      <c r="H2509" s="83"/>
    </row>
    <row r="2510" spans="3:8">
      <c r="C2510" s="83"/>
      <c r="D2510" s="83"/>
      <c r="F2510" s="83"/>
      <c r="G2510" s="83"/>
      <c r="H2510" s="83"/>
    </row>
    <row r="2511" spans="3:8">
      <c r="C2511" s="83"/>
      <c r="D2511" s="83"/>
      <c r="F2511" s="83"/>
      <c r="G2511" s="83"/>
      <c r="H2511" s="83"/>
    </row>
    <row r="2512" spans="3:8">
      <c r="C2512" s="83"/>
      <c r="D2512" s="83"/>
      <c r="F2512" s="83"/>
      <c r="G2512" s="83"/>
      <c r="H2512" s="83"/>
    </row>
    <row r="2513" spans="3:8">
      <c r="C2513" s="83"/>
      <c r="D2513" s="83"/>
      <c r="F2513" s="83"/>
      <c r="G2513" s="83"/>
      <c r="H2513" s="83"/>
    </row>
    <row r="2514" spans="3:8">
      <c r="C2514" s="83"/>
      <c r="D2514" s="83"/>
      <c r="F2514" s="83"/>
      <c r="G2514" s="83"/>
      <c r="H2514" s="83"/>
    </row>
    <row r="2515" spans="3:8">
      <c r="C2515" s="83"/>
      <c r="D2515" s="83"/>
      <c r="F2515" s="83"/>
      <c r="G2515" s="83"/>
      <c r="H2515" s="83"/>
    </row>
    <row r="2516" spans="3:8">
      <c r="C2516" s="83"/>
      <c r="D2516" s="83"/>
      <c r="F2516" s="83"/>
      <c r="G2516" s="83"/>
      <c r="H2516" s="83"/>
    </row>
    <row r="2517" spans="3:8">
      <c r="C2517" s="83"/>
      <c r="D2517" s="83"/>
      <c r="F2517" s="83"/>
      <c r="G2517" s="83"/>
      <c r="H2517" s="83"/>
    </row>
    <row r="2518" spans="3:8">
      <c r="C2518" s="83"/>
      <c r="D2518" s="83"/>
      <c r="F2518" s="83"/>
      <c r="G2518" s="83"/>
      <c r="H2518" s="83"/>
    </row>
    <row r="2519" spans="3:8">
      <c r="C2519" s="83"/>
      <c r="D2519" s="83"/>
      <c r="F2519" s="83"/>
      <c r="G2519" s="83"/>
      <c r="H2519" s="83"/>
    </row>
    <row r="2520" spans="3:8">
      <c r="C2520" s="83"/>
      <c r="D2520" s="83"/>
      <c r="F2520" s="83"/>
      <c r="G2520" s="83"/>
      <c r="H2520" s="83"/>
    </row>
    <row r="2521" spans="3:8">
      <c r="C2521" s="83"/>
      <c r="D2521" s="83"/>
      <c r="F2521" s="83"/>
      <c r="G2521" s="83"/>
      <c r="H2521" s="83"/>
    </row>
    <row r="2522" spans="3:8">
      <c r="C2522" s="83"/>
      <c r="D2522" s="83"/>
      <c r="F2522" s="83"/>
      <c r="G2522" s="83"/>
      <c r="H2522" s="83"/>
    </row>
    <row r="2523" spans="3:8">
      <c r="C2523" s="83"/>
      <c r="D2523" s="83"/>
      <c r="F2523" s="83"/>
      <c r="G2523" s="83"/>
      <c r="H2523" s="83"/>
    </row>
    <row r="2524" spans="3:8">
      <c r="C2524" s="83"/>
      <c r="D2524" s="83"/>
      <c r="F2524" s="83"/>
      <c r="G2524" s="83"/>
      <c r="H2524" s="83"/>
    </row>
    <row r="2525" spans="3:8">
      <c r="C2525" s="83"/>
      <c r="D2525" s="83"/>
      <c r="F2525" s="83"/>
      <c r="G2525" s="83"/>
      <c r="H2525" s="83"/>
    </row>
    <row r="2526" spans="3:8">
      <c r="C2526" s="83"/>
      <c r="D2526" s="83"/>
      <c r="F2526" s="83"/>
      <c r="G2526" s="83"/>
      <c r="H2526" s="83"/>
    </row>
    <row r="2527" spans="3:8">
      <c r="C2527" s="83"/>
      <c r="D2527" s="83"/>
      <c r="F2527" s="83"/>
      <c r="G2527" s="83"/>
      <c r="H2527" s="83"/>
    </row>
    <row r="2528" spans="3:8">
      <c r="C2528" s="83"/>
      <c r="D2528" s="83"/>
      <c r="F2528" s="83"/>
      <c r="G2528" s="83"/>
      <c r="H2528" s="83"/>
    </row>
    <row r="2529" spans="3:8">
      <c r="C2529" s="83"/>
      <c r="D2529" s="83"/>
      <c r="F2529" s="83"/>
      <c r="G2529" s="83"/>
      <c r="H2529" s="83"/>
    </row>
  </sheetData>
  <mergeCells count="9">
    <mergeCell ref="O5:Q5"/>
    <mergeCell ref="F5:H5"/>
    <mergeCell ref="I5:K5"/>
    <mergeCell ref="L5:N5"/>
    <mergeCell ref="A1:N1"/>
    <mergeCell ref="L3:N3"/>
    <mergeCell ref="A5:A6"/>
    <mergeCell ref="B5:B6"/>
    <mergeCell ref="C5:E5"/>
  </mergeCells>
  <phoneticPr fontId="38" type="noConversion"/>
  <pageMargins left="0.23622047244094491" right="0.23622047244094491" top="0.74803149606299213" bottom="0.74803149606299213" header="0.31496062992125984" footer="0.31496062992125984"/>
  <pageSetup paperSize="8" scale="61" fitToHeight="2" orientation="landscape" horizont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504"/>
  <sheetViews>
    <sheetView workbookViewId="0">
      <selection activeCell="G13" sqref="G13"/>
    </sheetView>
  </sheetViews>
  <sheetFormatPr defaultColWidth="0" defaultRowHeight="12.75"/>
  <cols>
    <col min="1" max="1" width="25.28515625" style="80" bestFit="1" customWidth="1"/>
    <col min="2" max="2" width="39.42578125" style="81" customWidth="1"/>
    <col min="3" max="3" width="14.140625" style="83" bestFit="1" customWidth="1"/>
    <col min="4" max="4" width="13.28515625" style="81" bestFit="1" customWidth="1"/>
    <col min="5" max="5" width="15" style="81" customWidth="1"/>
    <col min="6" max="6" width="13.7109375" style="81" customWidth="1"/>
    <col min="7" max="7" width="15.28515625" style="81" customWidth="1"/>
    <col min="8" max="9" width="11.85546875" style="81" customWidth="1"/>
    <col min="10" max="10" width="12" style="81" customWidth="1"/>
    <col min="11" max="11" width="11.5703125" style="81" customWidth="1"/>
    <col min="12" max="12" width="11.7109375" style="81" customWidth="1"/>
    <col min="13" max="13" width="13.140625" style="81" customWidth="1"/>
    <col min="14" max="14" width="11.7109375" style="81" customWidth="1"/>
    <col min="15" max="15" width="13.140625" style="81" customWidth="1"/>
    <col min="16" max="209" width="9.140625" style="1" customWidth="1"/>
    <col min="210" max="210" width="25.28515625" style="1" bestFit="1" customWidth="1"/>
    <col min="211" max="211" width="39.42578125" style="1" customWidth="1"/>
    <col min="212" max="16384" width="0" style="1" hidden="1"/>
  </cols>
  <sheetData>
    <row r="1" spans="1:15" ht="15">
      <c r="A1" s="133" t="s">
        <v>366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"/>
      <c r="O1" s="1"/>
    </row>
    <row r="2" spans="1:15" s="7" customFormat="1" ht="15.75">
      <c r="A2" s="2"/>
      <c r="B2" s="3"/>
      <c r="C2" s="95">
        <v>1000</v>
      </c>
      <c r="D2" s="4"/>
      <c r="E2" s="94"/>
      <c r="F2" s="4"/>
      <c r="G2" s="94"/>
      <c r="H2" s="4"/>
      <c r="I2" s="94"/>
      <c r="J2" s="6"/>
      <c r="K2" s="6"/>
      <c r="L2" s="5"/>
      <c r="N2" s="5"/>
    </row>
    <row r="3" spans="1:15" s="7" customFormat="1" ht="15.75" customHeight="1">
      <c r="A3" s="8"/>
      <c r="B3" s="9"/>
      <c r="C3" s="10"/>
      <c r="D3" s="91"/>
      <c r="E3" s="92"/>
      <c r="F3" s="91"/>
      <c r="G3" s="92"/>
      <c r="H3" s="91"/>
      <c r="I3" s="11"/>
      <c r="J3" s="12"/>
      <c r="K3" s="12"/>
      <c r="L3" s="134"/>
      <c r="M3" s="134"/>
      <c r="N3" s="134"/>
      <c r="O3" s="134"/>
    </row>
    <row r="4" spans="1:15" s="7" customFormat="1" ht="15.75" customHeight="1">
      <c r="A4" s="8"/>
      <c r="B4" s="9"/>
      <c r="C4" s="10"/>
      <c r="D4" s="10"/>
      <c r="E4" s="92"/>
      <c r="F4" s="10"/>
      <c r="G4" s="92"/>
      <c r="H4" s="10"/>
      <c r="I4" s="11"/>
      <c r="J4" s="12"/>
      <c r="K4" s="12"/>
      <c r="L4" s="86"/>
      <c r="M4" s="86"/>
      <c r="N4" s="86"/>
      <c r="O4" s="86"/>
    </row>
    <row r="5" spans="1:15" ht="40.5" customHeight="1">
      <c r="A5" s="135" t="s">
        <v>72</v>
      </c>
      <c r="B5" s="135" t="s">
        <v>73</v>
      </c>
      <c r="C5" s="137" t="s">
        <v>367</v>
      </c>
      <c r="D5" s="137" t="s">
        <v>368</v>
      </c>
      <c r="E5" s="139" t="s">
        <v>369</v>
      </c>
      <c r="F5" s="132" t="s">
        <v>370</v>
      </c>
      <c r="G5" s="136"/>
      <c r="H5" s="132" t="s">
        <v>372</v>
      </c>
      <c r="I5" s="136"/>
      <c r="J5" s="132" t="s">
        <v>373</v>
      </c>
      <c r="K5" s="136"/>
      <c r="L5" s="132" t="s">
        <v>374</v>
      </c>
      <c r="M5" s="136"/>
      <c r="N5" s="132" t="s">
        <v>374</v>
      </c>
      <c r="O5" s="136"/>
    </row>
    <row r="6" spans="1:15" ht="28.5" customHeight="1">
      <c r="A6" s="135"/>
      <c r="B6" s="135"/>
      <c r="C6" s="138"/>
      <c r="D6" s="138" t="s">
        <v>75</v>
      </c>
      <c r="E6" s="140"/>
      <c r="F6" s="106" t="s">
        <v>371</v>
      </c>
      <c r="G6" s="107" t="s">
        <v>359</v>
      </c>
      <c r="H6" s="106" t="s">
        <v>371</v>
      </c>
      <c r="I6" s="107" t="s">
        <v>359</v>
      </c>
      <c r="J6" s="106" t="s">
        <v>371</v>
      </c>
      <c r="K6" s="107" t="s">
        <v>359</v>
      </c>
      <c r="L6" s="106" t="s">
        <v>371</v>
      </c>
      <c r="M6" s="107" t="s">
        <v>359</v>
      </c>
      <c r="N6" s="106" t="s">
        <v>371</v>
      </c>
      <c r="O6" s="107" t="s">
        <v>359</v>
      </c>
    </row>
    <row r="7" spans="1:15">
      <c r="A7" s="14" t="s">
        <v>76</v>
      </c>
      <c r="B7" s="15" t="s">
        <v>77</v>
      </c>
      <c r="C7" s="16">
        <v>2</v>
      </c>
      <c r="D7" s="16">
        <v>17</v>
      </c>
      <c r="E7" s="16"/>
      <c r="F7" s="16">
        <v>20</v>
      </c>
      <c r="G7" s="16"/>
      <c r="H7" s="16">
        <v>23</v>
      </c>
      <c r="I7" s="16"/>
      <c r="J7" s="16">
        <v>26</v>
      </c>
      <c r="K7" s="16">
        <v>26</v>
      </c>
      <c r="L7" s="16">
        <v>29</v>
      </c>
      <c r="M7" s="16">
        <v>45</v>
      </c>
      <c r="N7" s="16">
        <v>29</v>
      </c>
      <c r="O7" s="16">
        <v>45</v>
      </c>
    </row>
    <row r="8" spans="1:15" s="20" customFormat="1">
      <c r="A8" s="17" t="s">
        <v>143</v>
      </c>
      <c r="B8" s="18" t="s">
        <v>144</v>
      </c>
      <c r="C8" s="19">
        <f>C9+C135+C141+C143+C145</f>
        <v>53633674.106389992</v>
      </c>
      <c r="D8" s="19">
        <f>D9+D135+D141+D143+D145</f>
        <v>50567412.200000003</v>
      </c>
      <c r="E8" s="19">
        <f t="shared" ref="E8:K8" si="0">E9+E135+E140+E141+E143+E145</f>
        <v>56467166</v>
      </c>
      <c r="F8" s="19">
        <f t="shared" si="0"/>
        <v>46647916.700000003</v>
      </c>
      <c r="G8" s="19">
        <f t="shared" si="0"/>
        <v>-9763078.5999999996</v>
      </c>
      <c r="H8" s="19">
        <f t="shared" si="0"/>
        <v>51313052.899999999</v>
      </c>
      <c r="I8" s="19">
        <f t="shared" si="0"/>
        <v>4665136.1999999937</v>
      </c>
      <c r="J8" s="19">
        <f t="shared" si="0"/>
        <v>51313052.5</v>
      </c>
      <c r="K8" s="19">
        <f t="shared" si="0"/>
        <v>-0.40000000002328306</v>
      </c>
      <c r="L8" s="19">
        <f>L9+L135+L143</f>
        <v>51313052.700000003</v>
      </c>
      <c r="M8" s="19">
        <f>M9+M135+M141</f>
        <v>0.20000000298023224</v>
      </c>
      <c r="N8" s="19">
        <f>N9+N135+N143</f>
        <v>51313052.700000003</v>
      </c>
      <c r="O8" s="19">
        <f>O9+O135+O141</f>
        <v>0</v>
      </c>
    </row>
    <row r="9" spans="1:15" s="38" customFormat="1" ht="25.5">
      <c r="A9" s="48" t="s">
        <v>145</v>
      </c>
      <c r="B9" s="66" t="s">
        <v>146</v>
      </c>
      <c r="C9" s="96">
        <f>C10+C13+C87+C115+C130</f>
        <v>53276925.302659996</v>
      </c>
      <c r="D9" s="96">
        <f>D10+D13+D87+D115+D130+D141</f>
        <v>50371400.200000003</v>
      </c>
      <c r="E9" s="96">
        <f t="shared" ref="E9:K9" si="1">E10+E13+E87+E115+E130</f>
        <v>54073899.700000003</v>
      </c>
      <c r="F9" s="96">
        <f t="shared" si="1"/>
        <v>46647916.700000003</v>
      </c>
      <c r="G9" s="96">
        <f t="shared" si="1"/>
        <v>-7369812.2999999989</v>
      </c>
      <c r="H9" s="96">
        <f t="shared" si="1"/>
        <v>51313052.899999999</v>
      </c>
      <c r="I9" s="96">
        <f t="shared" si="1"/>
        <v>4665136.1999999937</v>
      </c>
      <c r="J9" s="96">
        <f t="shared" si="1"/>
        <v>51313052.5</v>
      </c>
      <c r="K9" s="96">
        <f t="shared" si="1"/>
        <v>-0.40000000002328306</v>
      </c>
      <c r="L9" s="67">
        <f>L10+L13+L87+L115+L130+L141</f>
        <v>51313052.700000003</v>
      </c>
      <c r="M9" s="67">
        <f>M10+M13+M87+M115+M130</f>
        <v>0.20000000298023224</v>
      </c>
      <c r="N9" s="67">
        <f>N10+N13+N87+N115+N130+N141</f>
        <v>51313052.700000003</v>
      </c>
      <c r="O9" s="67">
        <f>O10+O13+O87+O115+O130</f>
        <v>0</v>
      </c>
    </row>
    <row r="10" spans="1:15" s="38" customFormat="1" ht="25.5">
      <c r="A10" s="48" t="s">
        <v>147</v>
      </c>
      <c r="B10" s="66" t="s">
        <v>148</v>
      </c>
      <c r="C10" s="96">
        <f>SUM(C11:C12)</f>
        <v>39804402.799999997</v>
      </c>
      <c r="D10" s="96">
        <f>SUM(D11:D12)</f>
        <v>44907401.100000001</v>
      </c>
      <c r="E10" s="96">
        <f>SUM(E11:E12)</f>
        <v>44907401.100000001</v>
      </c>
      <c r="F10" s="96">
        <f t="shared" ref="F10:M10" si="2">SUM(F11:F12)</f>
        <v>44261585.700000003</v>
      </c>
      <c r="G10" s="96">
        <f t="shared" si="2"/>
        <v>-645815.39999999851</v>
      </c>
      <c r="H10" s="96">
        <f t="shared" si="2"/>
        <v>48857495.799999997</v>
      </c>
      <c r="I10" s="96">
        <f t="shared" si="2"/>
        <v>4595910.099999994</v>
      </c>
      <c r="J10" s="96">
        <f t="shared" si="2"/>
        <v>48857495.799999997</v>
      </c>
      <c r="K10" s="96">
        <f t="shared" si="2"/>
        <v>0</v>
      </c>
      <c r="L10" s="67">
        <f t="shared" si="2"/>
        <v>48857496</v>
      </c>
      <c r="M10" s="67">
        <f t="shared" si="2"/>
        <v>0.20000000298023224</v>
      </c>
      <c r="N10" s="67">
        <f>SUM(N11:N12)</f>
        <v>48857496</v>
      </c>
      <c r="O10" s="67">
        <f>SUM(O11:O12)</f>
        <v>0</v>
      </c>
    </row>
    <row r="11" spans="1:15" s="47" customFormat="1" ht="23.25" customHeight="1">
      <c r="A11" s="31" t="s">
        <v>149</v>
      </c>
      <c r="B11" s="64" t="s">
        <v>150</v>
      </c>
      <c r="C11" s="46">
        <v>39771181.399999999</v>
      </c>
      <c r="D11" s="46">
        <v>44896903.100000001</v>
      </c>
      <c r="E11" s="46">
        <v>44896903.100000001</v>
      </c>
      <c r="F11" s="46">
        <v>44261585.700000003</v>
      </c>
      <c r="G11" s="35">
        <f>F11-E11</f>
        <v>-635317.39999999851</v>
      </c>
      <c r="H11" s="46">
        <v>48857495.799999997</v>
      </c>
      <c r="I11" s="35">
        <f>H11-F11</f>
        <v>4595910.099999994</v>
      </c>
      <c r="J11" s="46">
        <v>48857495.799999997</v>
      </c>
      <c r="K11" s="35">
        <f>J11-H11</f>
        <v>0</v>
      </c>
      <c r="L11" s="89">
        <v>48857496</v>
      </c>
      <c r="M11" s="53">
        <f>L11-J11</f>
        <v>0.20000000298023224</v>
      </c>
      <c r="N11" s="89">
        <v>48857496</v>
      </c>
      <c r="O11" s="53">
        <f>N11-L11</f>
        <v>0</v>
      </c>
    </row>
    <row r="12" spans="1:15" s="47" customFormat="1" ht="22.5">
      <c r="A12" s="31" t="s">
        <v>151</v>
      </c>
      <c r="B12" s="64" t="s">
        <v>152</v>
      </c>
      <c r="C12" s="46">
        <v>33221.4</v>
      </c>
      <c r="D12" s="46">
        <v>10498</v>
      </c>
      <c r="E12" s="46">
        <v>10498</v>
      </c>
      <c r="F12" s="46">
        <v>0</v>
      </c>
      <c r="G12" s="35">
        <f>F12-E12</f>
        <v>-10498</v>
      </c>
      <c r="H12" s="46">
        <v>0</v>
      </c>
      <c r="I12" s="35">
        <f>H12-F12</f>
        <v>0</v>
      </c>
      <c r="J12" s="46">
        <v>0</v>
      </c>
      <c r="K12" s="35">
        <f>J12-H12</f>
        <v>0</v>
      </c>
      <c r="L12" s="53">
        <v>0</v>
      </c>
      <c r="M12" s="53">
        <f t="shared" ref="M12:M75" si="3">L12-J12</f>
        <v>0</v>
      </c>
      <c r="N12" s="53">
        <v>0</v>
      </c>
      <c r="O12" s="53">
        <f t="shared" ref="O12:O75" si="4">N12-L12</f>
        <v>0</v>
      </c>
    </row>
    <row r="13" spans="1:15" s="38" customFormat="1" ht="38.25">
      <c r="A13" s="48" t="s">
        <v>153</v>
      </c>
      <c r="B13" s="66" t="s">
        <v>154</v>
      </c>
      <c r="C13" s="96">
        <f t="shared" ref="C13:L13" si="5">SUM(C14:C86)</f>
        <v>6233475.4450000012</v>
      </c>
      <c r="D13" s="96">
        <f t="shared" si="5"/>
        <v>1767430.1</v>
      </c>
      <c r="E13" s="96">
        <f t="shared" si="5"/>
        <v>3866968</v>
      </c>
      <c r="F13" s="96">
        <f t="shared" si="5"/>
        <v>56949.1</v>
      </c>
      <c r="G13" s="96">
        <f t="shared" si="5"/>
        <v>-3810018.9</v>
      </c>
      <c r="H13" s="96">
        <f t="shared" si="5"/>
        <v>56949.1</v>
      </c>
      <c r="I13" s="96">
        <f t="shared" si="5"/>
        <v>0</v>
      </c>
      <c r="J13" s="96">
        <f t="shared" si="5"/>
        <v>56949.1</v>
      </c>
      <c r="K13" s="96">
        <f t="shared" si="5"/>
        <v>0</v>
      </c>
      <c r="L13" s="96">
        <f t="shared" si="5"/>
        <v>56949.1</v>
      </c>
      <c r="M13" s="53">
        <f t="shared" si="3"/>
        <v>0</v>
      </c>
      <c r="N13" s="96">
        <f>SUM(N14:N86)</f>
        <v>56949.1</v>
      </c>
      <c r="O13" s="53">
        <f t="shared" si="4"/>
        <v>0</v>
      </c>
    </row>
    <row r="14" spans="1:15" ht="42" hidden="1" customHeight="1">
      <c r="A14" s="31" t="s">
        <v>155</v>
      </c>
      <c r="B14" s="64" t="s">
        <v>161</v>
      </c>
      <c r="C14" s="46">
        <v>5200.6000000000004</v>
      </c>
      <c r="D14" s="46">
        <v>0</v>
      </c>
      <c r="E14" s="46">
        <v>0</v>
      </c>
      <c r="F14" s="46"/>
      <c r="G14" s="35">
        <f t="shared" ref="G14:G45" si="6">F14-E14</f>
        <v>0</v>
      </c>
      <c r="H14" s="46"/>
      <c r="I14" s="35">
        <f t="shared" ref="I14:I45" si="7">H14-F14</f>
        <v>0</v>
      </c>
      <c r="J14" s="46"/>
      <c r="K14" s="35">
        <f t="shared" ref="K14:K45" si="8">J14-H14</f>
        <v>0</v>
      </c>
      <c r="L14" s="46"/>
      <c r="M14" s="53">
        <f t="shared" si="3"/>
        <v>0</v>
      </c>
      <c r="N14" s="46"/>
      <c r="O14" s="53">
        <f t="shared" si="4"/>
        <v>0</v>
      </c>
    </row>
    <row r="15" spans="1:15" ht="45" hidden="1">
      <c r="A15" s="31" t="s">
        <v>156</v>
      </c>
      <c r="B15" s="64" t="s">
        <v>157</v>
      </c>
      <c r="C15" s="46">
        <v>0</v>
      </c>
      <c r="D15" s="46">
        <v>0</v>
      </c>
      <c r="E15" s="46">
        <v>0</v>
      </c>
      <c r="F15" s="46"/>
      <c r="G15" s="35">
        <f t="shared" si="6"/>
        <v>0</v>
      </c>
      <c r="H15" s="46"/>
      <c r="I15" s="35">
        <f t="shared" si="7"/>
        <v>0</v>
      </c>
      <c r="J15" s="46"/>
      <c r="K15" s="35">
        <f t="shared" si="8"/>
        <v>0</v>
      </c>
      <c r="L15" s="46"/>
      <c r="M15" s="53">
        <f t="shared" si="3"/>
        <v>0</v>
      </c>
      <c r="N15" s="46"/>
      <c r="O15" s="53">
        <f t="shared" si="4"/>
        <v>0</v>
      </c>
    </row>
    <row r="16" spans="1:15" ht="23.45" hidden="1" customHeight="1">
      <c r="A16" s="31" t="s">
        <v>158</v>
      </c>
      <c r="B16" s="64" t="s">
        <v>159</v>
      </c>
      <c r="C16" s="46">
        <v>56949</v>
      </c>
      <c r="D16" s="46">
        <v>56949</v>
      </c>
      <c r="E16" s="46">
        <v>56949</v>
      </c>
      <c r="F16" s="46">
        <v>56949.1</v>
      </c>
      <c r="G16" s="35">
        <f t="shared" si="6"/>
        <v>9.9999999998544808E-2</v>
      </c>
      <c r="H16" s="46">
        <v>56949.1</v>
      </c>
      <c r="I16" s="35">
        <f t="shared" si="7"/>
        <v>0</v>
      </c>
      <c r="J16" s="46">
        <v>56949.1</v>
      </c>
      <c r="K16" s="35">
        <f t="shared" si="8"/>
        <v>0</v>
      </c>
      <c r="L16" s="46">
        <v>56949.1</v>
      </c>
      <c r="M16" s="53">
        <f t="shared" si="3"/>
        <v>0</v>
      </c>
      <c r="N16" s="46">
        <v>56949.1</v>
      </c>
      <c r="O16" s="53">
        <f t="shared" si="4"/>
        <v>0</v>
      </c>
    </row>
    <row r="17" spans="1:15" ht="56.25" hidden="1">
      <c r="A17" s="31" t="s">
        <v>160</v>
      </c>
      <c r="B17" s="64" t="s">
        <v>161</v>
      </c>
      <c r="C17" s="46">
        <v>0</v>
      </c>
      <c r="D17" s="46">
        <f>5505-5505</f>
        <v>0</v>
      </c>
      <c r="E17" s="46">
        <f>5505-5505</f>
        <v>0</v>
      </c>
      <c r="F17" s="46"/>
      <c r="G17" s="35">
        <f t="shared" si="6"/>
        <v>0</v>
      </c>
      <c r="H17" s="46"/>
      <c r="I17" s="35">
        <f t="shared" si="7"/>
        <v>0</v>
      </c>
      <c r="J17" s="46"/>
      <c r="K17" s="35">
        <f t="shared" si="8"/>
        <v>0</v>
      </c>
      <c r="L17" s="46"/>
      <c r="M17" s="53">
        <f t="shared" si="3"/>
        <v>0</v>
      </c>
      <c r="N17" s="46"/>
      <c r="O17" s="53">
        <f t="shared" si="4"/>
        <v>0</v>
      </c>
    </row>
    <row r="18" spans="1:15" ht="33" hidden="1" customHeight="1">
      <c r="A18" s="31" t="s">
        <v>162</v>
      </c>
      <c r="B18" s="64" t="s">
        <v>163</v>
      </c>
      <c r="C18" s="46">
        <v>0</v>
      </c>
      <c r="D18" s="46">
        <v>0</v>
      </c>
      <c r="E18" s="46">
        <v>0</v>
      </c>
      <c r="F18" s="46"/>
      <c r="G18" s="35">
        <f t="shared" si="6"/>
        <v>0</v>
      </c>
      <c r="H18" s="46"/>
      <c r="I18" s="35">
        <f t="shared" si="7"/>
        <v>0</v>
      </c>
      <c r="J18" s="46"/>
      <c r="K18" s="35">
        <f t="shared" si="8"/>
        <v>0</v>
      </c>
      <c r="L18" s="46"/>
      <c r="M18" s="53">
        <f t="shared" si="3"/>
        <v>0</v>
      </c>
      <c r="N18" s="46"/>
      <c r="O18" s="53">
        <f t="shared" si="4"/>
        <v>0</v>
      </c>
    </row>
    <row r="19" spans="1:15" ht="33.75" hidden="1" customHeight="1">
      <c r="A19" s="31" t="s">
        <v>164</v>
      </c>
      <c r="B19" s="64" t="s">
        <v>165</v>
      </c>
      <c r="C19" s="46">
        <v>0</v>
      </c>
      <c r="D19" s="46">
        <v>0</v>
      </c>
      <c r="E19" s="46">
        <v>0</v>
      </c>
      <c r="F19" s="46"/>
      <c r="G19" s="35">
        <f t="shared" si="6"/>
        <v>0</v>
      </c>
      <c r="H19" s="46"/>
      <c r="I19" s="35">
        <f t="shared" si="7"/>
        <v>0</v>
      </c>
      <c r="J19" s="46"/>
      <c r="K19" s="35">
        <f t="shared" si="8"/>
        <v>0</v>
      </c>
      <c r="L19" s="46"/>
      <c r="M19" s="53">
        <f t="shared" si="3"/>
        <v>0</v>
      </c>
      <c r="N19" s="46"/>
      <c r="O19" s="53">
        <f t="shared" si="4"/>
        <v>0</v>
      </c>
    </row>
    <row r="20" spans="1:15" ht="45" hidden="1">
      <c r="A20" s="31" t="s">
        <v>166</v>
      </c>
      <c r="B20" s="64" t="s">
        <v>167</v>
      </c>
      <c r="C20" s="46">
        <v>259000</v>
      </c>
      <c r="D20" s="46">
        <v>0</v>
      </c>
      <c r="E20" s="46">
        <v>0</v>
      </c>
      <c r="F20" s="46"/>
      <c r="G20" s="35">
        <f t="shared" si="6"/>
        <v>0</v>
      </c>
      <c r="H20" s="46"/>
      <c r="I20" s="35">
        <f t="shared" si="7"/>
        <v>0</v>
      </c>
      <c r="J20" s="46"/>
      <c r="K20" s="35">
        <f t="shared" si="8"/>
        <v>0</v>
      </c>
      <c r="L20" s="46"/>
      <c r="M20" s="53">
        <f t="shared" si="3"/>
        <v>0</v>
      </c>
      <c r="N20" s="46"/>
      <c r="O20" s="53">
        <f t="shared" si="4"/>
        <v>0</v>
      </c>
    </row>
    <row r="21" spans="1:15" ht="22.9" hidden="1" customHeight="1">
      <c r="A21" s="31" t="s">
        <v>168</v>
      </c>
      <c r="B21" s="64" t="s">
        <v>169</v>
      </c>
      <c r="C21" s="46">
        <v>1088</v>
      </c>
      <c r="D21" s="46">
        <v>0</v>
      </c>
      <c r="E21" s="46">
        <v>3925</v>
      </c>
      <c r="F21" s="46"/>
      <c r="G21" s="35">
        <f t="shared" si="6"/>
        <v>-3925</v>
      </c>
      <c r="H21" s="46"/>
      <c r="I21" s="35">
        <f t="shared" si="7"/>
        <v>0</v>
      </c>
      <c r="J21" s="46"/>
      <c r="K21" s="35">
        <f t="shared" si="8"/>
        <v>0</v>
      </c>
      <c r="L21" s="46"/>
      <c r="M21" s="53">
        <f t="shared" si="3"/>
        <v>0</v>
      </c>
      <c r="N21" s="46"/>
      <c r="O21" s="53">
        <f t="shared" si="4"/>
        <v>0</v>
      </c>
    </row>
    <row r="22" spans="1:15" ht="66.75" hidden="1" customHeight="1">
      <c r="A22" s="31" t="s">
        <v>170</v>
      </c>
      <c r="B22" s="64" t="s">
        <v>171</v>
      </c>
      <c r="C22" s="46">
        <v>30023.26</v>
      </c>
      <c r="D22" s="46">
        <v>0</v>
      </c>
      <c r="E22" s="46">
        <v>216748</v>
      </c>
      <c r="F22" s="46"/>
      <c r="G22" s="35">
        <f t="shared" si="6"/>
        <v>-216748</v>
      </c>
      <c r="H22" s="46"/>
      <c r="I22" s="35">
        <f t="shared" si="7"/>
        <v>0</v>
      </c>
      <c r="J22" s="46"/>
      <c r="K22" s="35">
        <f t="shared" si="8"/>
        <v>0</v>
      </c>
      <c r="L22" s="46"/>
      <c r="M22" s="53">
        <f t="shared" si="3"/>
        <v>0</v>
      </c>
      <c r="N22" s="46"/>
      <c r="O22" s="53">
        <f t="shared" si="4"/>
        <v>0</v>
      </c>
    </row>
    <row r="23" spans="1:15" ht="56.25" hidden="1">
      <c r="A23" s="31" t="s">
        <v>172</v>
      </c>
      <c r="B23" s="64" t="s">
        <v>173</v>
      </c>
      <c r="C23" s="46">
        <v>4171.402</v>
      </c>
      <c r="D23" s="46">
        <v>0</v>
      </c>
      <c r="E23" s="46">
        <v>19463</v>
      </c>
      <c r="F23" s="46"/>
      <c r="G23" s="35">
        <f t="shared" si="6"/>
        <v>-19463</v>
      </c>
      <c r="H23" s="46"/>
      <c r="I23" s="35">
        <f t="shared" si="7"/>
        <v>0</v>
      </c>
      <c r="J23" s="46"/>
      <c r="K23" s="35">
        <f t="shared" si="8"/>
        <v>0</v>
      </c>
      <c r="L23" s="46"/>
      <c r="M23" s="53">
        <f t="shared" si="3"/>
        <v>0</v>
      </c>
      <c r="N23" s="46"/>
      <c r="O23" s="53">
        <f t="shared" si="4"/>
        <v>0</v>
      </c>
    </row>
    <row r="24" spans="1:15" ht="45" hidden="1">
      <c r="A24" s="31" t="s">
        <v>331</v>
      </c>
      <c r="B24" s="64" t="s">
        <v>330</v>
      </c>
      <c r="C24" s="46">
        <v>7756</v>
      </c>
      <c r="D24" s="46"/>
      <c r="E24" s="46"/>
      <c r="F24" s="46"/>
      <c r="G24" s="35">
        <f t="shared" si="6"/>
        <v>0</v>
      </c>
      <c r="H24" s="46"/>
      <c r="I24" s="35">
        <f t="shared" si="7"/>
        <v>0</v>
      </c>
      <c r="J24" s="46"/>
      <c r="K24" s="35">
        <f t="shared" si="8"/>
        <v>0</v>
      </c>
      <c r="L24" s="46"/>
      <c r="M24" s="53">
        <f t="shared" si="3"/>
        <v>0</v>
      </c>
      <c r="N24" s="46"/>
      <c r="O24" s="53">
        <f t="shared" si="4"/>
        <v>0</v>
      </c>
    </row>
    <row r="25" spans="1:15" ht="67.5" hidden="1">
      <c r="A25" s="31" t="s">
        <v>174</v>
      </c>
      <c r="B25" s="64" t="s">
        <v>175</v>
      </c>
      <c r="C25" s="46">
        <v>22000</v>
      </c>
      <c r="D25" s="46">
        <v>0</v>
      </c>
      <c r="E25" s="46">
        <v>0</v>
      </c>
      <c r="F25" s="46"/>
      <c r="G25" s="35">
        <f t="shared" si="6"/>
        <v>0</v>
      </c>
      <c r="H25" s="46"/>
      <c r="I25" s="35">
        <f t="shared" si="7"/>
        <v>0</v>
      </c>
      <c r="J25" s="46"/>
      <c r="K25" s="35">
        <f t="shared" si="8"/>
        <v>0</v>
      </c>
      <c r="L25" s="46"/>
      <c r="M25" s="53">
        <f t="shared" si="3"/>
        <v>0</v>
      </c>
      <c r="N25" s="46"/>
      <c r="O25" s="53">
        <f t="shared" si="4"/>
        <v>0</v>
      </c>
    </row>
    <row r="26" spans="1:15" ht="23.45" hidden="1" customHeight="1">
      <c r="A26" s="31" t="s">
        <v>176</v>
      </c>
      <c r="B26" s="64" t="s">
        <v>177</v>
      </c>
      <c r="C26" s="46">
        <v>0</v>
      </c>
      <c r="D26" s="46">
        <v>0</v>
      </c>
      <c r="E26" s="46">
        <v>0</v>
      </c>
      <c r="F26" s="46"/>
      <c r="G26" s="35">
        <f t="shared" si="6"/>
        <v>0</v>
      </c>
      <c r="H26" s="46"/>
      <c r="I26" s="35">
        <f t="shared" si="7"/>
        <v>0</v>
      </c>
      <c r="J26" s="46"/>
      <c r="K26" s="35">
        <f t="shared" si="8"/>
        <v>0</v>
      </c>
      <c r="L26" s="46"/>
      <c r="M26" s="53">
        <f t="shared" si="3"/>
        <v>0</v>
      </c>
      <c r="N26" s="46"/>
      <c r="O26" s="53">
        <f t="shared" si="4"/>
        <v>0</v>
      </c>
    </row>
    <row r="27" spans="1:15" ht="43.9" hidden="1" customHeight="1">
      <c r="A27" s="31" t="s">
        <v>178</v>
      </c>
      <c r="B27" s="64" t="s">
        <v>179</v>
      </c>
      <c r="C27" s="46">
        <v>114770</v>
      </c>
      <c r="D27" s="46">
        <v>108751</v>
      </c>
      <c r="E27" s="46">
        <v>108751</v>
      </c>
      <c r="F27" s="46"/>
      <c r="G27" s="35">
        <f t="shared" si="6"/>
        <v>-108751</v>
      </c>
      <c r="H27" s="46"/>
      <c r="I27" s="35">
        <f t="shared" si="7"/>
        <v>0</v>
      </c>
      <c r="J27" s="46"/>
      <c r="K27" s="35">
        <f t="shared" si="8"/>
        <v>0</v>
      </c>
      <c r="L27" s="46"/>
      <c r="M27" s="53">
        <f t="shared" si="3"/>
        <v>0</v>
      </c>
      <c r="N27" s="46"/>
      <c r="O27" s="53">
        <f t="shared" si="4"/>
        <v>0</v>
      </c>
    </row>
    <row r="28" spans="1:15" ht="47.25" hidden="1" customHeight="1">
      <c r="A28" s="31" t="s">
        <v>180</v>
      </c>
      <c r="B28" s="64" t="s">
        <v>181</v>
      </c>
      <c r="C28" s="46">
        <v>6500</v>
      </c>
      <c r="D28" s="46">
        <v>0</v>
      </c>
      <c r="E28" s="46">
        <v>11084</v>
      </c>
      <c r="F28" s="46"/>
      <c r="G28" s="35">
        <f t="shared" si="6"/>
        <v>-11084</v>
      </c>
      <c r="H28" s="46"/>
      <c r="I28" s="35">
        <f t="shared" si="7"/>
        <v>0</v>
      </c>
      <c r="J28" s="46"/>
      <c r="K28" s="35">
        <f t="shared" si="8"/>
        <v>0</v>
      </c>
      <c r="L28" s="46"/>
      <c r="M28" s="53">
        <f t="shared" si="3"/>
        <v>0</v>
      </c>
      <c r="N28" s="46"/>
      <c r="O28" s="53">
        <f t="shared" si="4"/>
        <v>0</v>
      </c>
    </row>
    <row r="29" spans="1:15" ht="23.45" hidden="1" customHeight="1">
      <c r="A29" s="31" t="s">
        <v>182</v>
      </c>
      <c r="B29" s="64" t="s">
        <v>183</v>
      </c>
      <c r="C29" s="46">
        <v>0</v>
      </c>
      <c r="D29" s="46">
        <v>0</v>
      </c>
      <c r="E29" s="46">
        <v>0</v>
      </c>
      <c r="F29" s="46"/>
      <c r="G29" s="35">
        <f t="shared" si="6"/>
        <v>0</v>
      </c>
      <c r="H29" s="46"/>
      <c r="I29" s="35">
        <f t="shared" si="7"/>
        <v>0</v>
      </c>
      <c r="J29" s="46"/>
      <c r="K29" s="35">
        <f t="shared" si="8"/>
        <v>0</v>
      </c>
      <c r="L29" s="46"/>
      <c r="M29" s="53">
        <f t="shared" si="3"/>
        <v>0</v>
      </c>
      <c r="N29" s="46"/>
      <c r="O29" s="53">
        <f t="shared" si="4"/>
        <v>0</v>
      </c>
    </row>
    <row r="30" spans="1:15" ht="34.15" hidden="1" customHeight="1">
      <c r="A30" s="31" t="s">
        <v>184</v>
      </c>
      <c r="B30" s="64" t="s">
        <v>185</v>
      </c>
      <c r="C30" s="46">
        <v>109973.3</v>
      </c>
      <c r="D30" s="46">
        <v>0</v>
      </c>
      <c r="E30" s="46">
        <v>0</v>
      </c>
      <c r="F30" s="46"/>
      <c r="G30" s="35">
        <f t="shared" si="6"/>
        <v>0</v>
      </c>
      <c r="H30" s="46"/>
      <c r="I30" s="35">
        <f t="shared" si="7"/>
        <v>0</v>
      </c>
      <c r="J30" s="46"/>
      <c r="K30" s="35">
        <f t="shared" si="8"/>
        <v>0</v>
      </c>
      <c r="L30" s="46"/>
      <c r="M30" s="53">
        <f t="shared" si="3"/>
        <v>0</v>
      </c>
      <c r="N30" s="46"/>
      <c r="O30" s="53">
        <f t="shared" si="4"/>
        <v>0</v>
      </c>
    </row>
    <row r="31" spans="1:15" ht="40.9" hidden="1" customHeight="1">
      <c r="A31" s="31" t="s">
        <v>186</v>
      </c>
      <c r="B31" s="64" t="s">
        <v>187</v>
      </c>
      <c r="C31" s="46">
        <v>0</v>
      </c>
      <c r="D31" s="46">
        <v>0</v>
      </c>
      <c r="E31" s="46">
        <v>0</v>
      </c>
      <c r="F31" s="46"/>
      <c r="G31" s="35">
        <f t="shared" si="6"/>
        <v>0</v>
      </c>
      <c r="H31" s="46"/>
      <c r="I31" s="35">
        <f t="shared" si="7"/>
        <v>0</v>
      </c>
      <c r="J31" s="46"/>
      <c r="K31" s="35">
        <f t="shared" si="8"/>
        <v>0</v>
      </c>
      <c r="L31" s="46"/>
      <c r="M31" s="53">
        <f t="shared" si="3"/>
        <v>0</v>
      </c>
      <c r="N31" s="46"/>
      <c r="O31" s="53">
        <f t="shared" si="4"/>
        <v>0</v>
      </c>
    </row>
    <row r="32" spans="1:15" ht="34.15" hidden="1" customHeight="1">
      <c r="A32" s="31" t="s">
        <v>188</v>
      </c>
      <c r="B32" s="64" t="s">
        <v>189</v>
      </c>
      <c r="C32" s="46">
        <v>0</v>
      </c>
      <c r="D32" s="46">
        <v>0</v>
      </c>
      <c r="E32" s="46">
        <v>0</v>
      </c>
      <c r="F32" s="46"/>
      <c r="G32" s="35">
        <f t="shared" si="6"/>
        <v>0</v>
      </c>
      <c r="H32" s="46"/>
      <c r="I32" s="35">
        <f t="shared" si="7"/>
        <v>0</v>
      </c>
      <c r="J32" s="46"/>
      <c r="K32" s="35">
        <f t="shared" si="8"/>
        <v>0</v>
      </c>
      <c r="L32" s="46"/>
      <c r="M32" s="53">
        <f t="shared" si="3"/>
        <v>0</v>
      </c>
      <c r="N32" s="46"/>
      <c r="O32" s="53">
        <f t="shared" si="4"/>
        <v>0</v>
      </c>
    </row>
    <row r="33" spans="1:15" ht="36" hidden="1" customHeight="1">
      <c r="A33" s="31" t="s">
        <v>190</v>
      </c>
      <c r="B33" s="64" t="s">
        <v>191</v>
      </c>
      <c r="C33" s="46">
        <v>256294.3</v>
      </c>
      <c r="D33" s="46">
        <v>256294</v>
      </c>
      <c r="E33" s="46">
        <v>251050</v>
      </c>
      <c r="F33" s="46"/>
      <c r="G33" s="35">
        <f t="shared" si="6"/>
        <v>-251050</v>
      </c>
      <c r="H33" s="46"/>
      <c r="I33" s="35">
        <f t="shared" si="7"/>
        <v>0</v>
      </c>
      <c r="J33" s="46"/>
      <c r="K33" s="35">
        <f t="shared" si="8"/>
        <v>0</v>
      </c>
      <c r="L33" s="46"/>
      <c r="M33" s="53">
        <f t="shared" si="3"/>
        <v>0</v>
      </c>
      <c r="N33" s="46"/>
      <c r="O33" s="53">
        <f t="shared" si="4"/>
        <v>0</v>
      </c>
    </row>
    <row r="34" spans="1:15" ht="36.75" hidden="1" customHeight="1">
      <c r="A34" s="31" t="s">
        <v>192</v>
      </c>
      <c r="B34" s="64" t="s">
        <v>193</v>
      </c>
      <c r="C34" s="46">
        <v>87532</v>
      </c>
      <c r="D34" s="46">
        <v>0</v>
      </c>
      <c r="E34" s="46">
        <v>82262</v>
      </c>
      <c r="F34" s="46"/>
      <c r="G34" s="35">
        <f t="shared" si="6"/>
        <v>-82262</v>
      </c>
      <c r="H34" s="46"/>
      <c r="I34" s="35">
        <f t="shared" si="7"/>
        <v>0</v>
      </c>
      <c r="J34" s="46"/>
      <c r="K34" s="35">
        <f t="shared" si="8"/>
        <v>0</v>
      </c>
      <c r="L34" s="46"/>
      <c r="M34" s="53">
        <f t="shared" si="3"/>
        <v>0</v>
      </c>
      <c r="N34" s="46"/>
      <c r="O34" s="53">
        <f t="shared" si="4"/>
        <v>0</v>
      </c>
    </row>
    <row r="35" spans="1:15" ht="21.6" hidden="1" customHeight="1">
      <c r="A35" s="31" t="s">
        <v>194</v>
      </c>
      <c r="B35" s="64" t="s">
        <v>195</v>
      </c>
      <c r="C35" s="46">
        <v>52998</v>
      </c>
      <c r="D35" s="46">
        <v>0</v>
      </c>
      <c r="E35" s="46">
        <v>11706</v>
      </c>
      <c r="F35" s="46"/>
      <c r="G35" s="35">
        <f t="shared" si="6"/>
        <v>-11706</v>
      </c>
      <c r="H35" s="46"/>
      <c r="I35" s="35">
        <f t="shared" si="7"/>
        <v>0</v>
      </c>
      <c r="J35" s="46"/>
      <c r="K35" s="35">
        <f t="shared" si="8"/>
        <v>0</v>
      </c>
      <c r="L35" s="46"/>
      <c r="M35" s="53">
        <f t="shared" si="3"/>
        <v>0</v>
      </c>
      <c r="N35" s="46"/>
      <c r="O35" s="53">
        <f t="shared" si="4"/>
        <v>0</v>
      </c>
    </row>
    <row r="36" spans="1:15" ht="122.45" hidden="1" customHeight="1">
      <c r="A36" s="31" t="s">
        <v>196</v>
      </c>
      <c r="B36" s="64" t="s">
        <v>197</v>
      </c>
      <c r="C36" s="46">
        <v>0</v>
      </c>
      <c r="D36" s="46">
        <v>0</v>
      </c>
      <c r="E36" s="46">
        <v>0</v>
      </c>
      <c r="F36" s="46"/>
      <c r="G36" s="35">
        <f t="shared" si="6"/>
        <v>0</v>
      </c>
      <c r="H36" s="46"/>
      <c r="I36" s="35">
        <f t="shared" si="7"/>
        <v>0</v>
      </c>
      <c r="J36" s="46"/>
      <c r="K36" s="35">
        <f t="shared" si="8"/>
        <v>0</v>
      </c>
      <c r="L36" s="46"/>
      <c r="M36" s="53">
        <f t="shared" si="3"/>
        <v>0</v>
      </c>
      <c r="N36" s="46"/>
      <c r="O36" s="53">
        <f t="shared" si="4"/>
        <v>0</v>
      </c>
    </row>
    <row r="37" spans="1:15" s="90" customFormat="1" ht="33" hidden="1" customHeight="1">
      <c r="A37" s="87" t="s">
        <v>200</v>
      </c>
      <c r="B37" s="88" t="s">
        <v>58</v>
      </c>
      <c r="C37" s="46">
        <v>0</v>
      </c>
      <c r="D37" s="46">
        <v>0</v>
      </c>
      <c r="E37" s="46">
        <v>0</v>
      </c>
      <c r="F37" s="46"/>
      <c r="G37" s="35">
        <f t="shared" si="6"/>
        <v>0</v>
      </c>
      <c r="H37" s="46"/>
      <c r="I37" s="35">
        <f t="shared" si="7"/>
        <v>0</v>
      </c>
      <c r="J37" s="46"/>
      <c r="K37" s="35">
        <f t="shared" si="8"/>
        <v>0</v>
      </c>
      <c r="L37" s="46"/>
      <c r="M37" s="53">
        <f t="shared" si="3"/>
        <v>0</v>
      </c>
      <c r="N37" s="46"/>
      <c r="O37" s="53">
        <f t="shared" si="4"/>
        <v>0</v>
      </c>
    </row>
    <row r="38" spans="1:15" ht="33" hidden="1" customHeight="1">
      <c r="A38" s="44" t="s">
        <v>204</v>
      </c>
      <c r="B38" s="64" t="s">
        <v>64</v>
      </c>
      <c r="C38" s="46">
        <v>135849.1</v>
      </c>
      <c r="D38" s="46"/>
      <c r="E38" s="46">
        <v>105000</v>
      </c>
      <c r="F38" s="46"/>
      <c r="G38" s="35">
        <f t="shared" si="6"/>
        <v>-105000</v>
      </c>
      <c r="H38" s="46"/>
      <c r="I38" s="35">
        <f t="shared" si="7"/>
        <v>0</v>
      </c>
      <c r="J38" s="46"/>
      <c r="K38" s="35">
        <f t="shared" si="8"/>
        <v>0</v>
      </c>
      <c r="L38" s="46"/>
      <c r="M38" s="53">
        <f t="shared" si="3"/>
        <v>0</v>
      </c>
      <c r="N38" s="46"/>
      <c r="O38" s="53">
        <f t="shared" si="4"/>
        <v>0</v>
      </c>
    </row>
    <row r="39" spans="1:15" ht="33" hidden="1" customHeight="1">
      <c r="A39" s="44" t="s">
        <v>206</v>
      </c>
      <c r="B39" s="64" t="s">
        <v>65</v>
      </c>
      <c r="C39" s="46">
        <v>170364.28</v>
      </c>
      <c r="D39" s="46"/>
      <c r="E39" s="46">
        <v>125103</v>
      </c>
      <c r="F39" s="46"/>
      <c r="G39" s="35">
        <f t="shared" si="6"/>
        <v>-125103</v>
      </c>
      <c r="H39" s="46"/>
      <c r="I39" s="35">
        <f t="shared" si="7"/>
        <v>0</v>
      </c>
      <c r="J39" s="46"/>
      <c r="K39" s="35">
        <f t="shared" si="8"/>
        <v>0</v>
      </c>
      <c r="L39" s="46"/>
      <c r="M39" s="53">
        <f t="shared" si="3"/>
        <v>0</v>
      </c>
      <c r="N39" s="46"/>
      <c r="O39" s="53">
        <f t="shared" si="4"/>
        <v>0</v>
      </c>
    </row>
    <row r="40" spans="1:15" ht="33" hidden="1" customHeight="1">
      <c r="A40" s="44" t="s">
        <v>208</v>
      </c>
      <c r="B40" s="64" t="s">
        <v>66</v>
      </c>
      <c r="C40" s="46">
        <v>33690</v>
      </c>
      <c r="D40" s="46"/>
      <c r="E40" s="46">
        <v>26775</v>
      </c>
      <c r="F40" s="46"/>
      <c r="G40" s="35">
        <f t="shared" si="6"/>
        <v>-26775</v>
      </c>
      <c r="H40" s="46"/>
      <c r="I40" s="35">
        <f t="shared" si="7"/>
        <v>0</v>
      </c>
      <c r="J40" s="46"/>
      <c r="K40" s="35">
        <f t="shared" si="8"/>
        <v>0</v>
      </c>
      <c r="L40" s="46"/>
      <c r="M40" s="53">
        <f t="shared" si="3"/>
        <v>0</v>
      </c>
      <c r="N40" s="46"/>
      <c r="O40" s="53">
        <f t="shared" si="4"/>
        <v>0</v>
      </c>
    </row>
    <row r="41" spans="1:15" ht="42.6" hidden="1" customHeight="1">
      <c r="A41" s="31" t="s">
        <v>198</v>
      </c>
      <c r="B41" s="64" t="s">
        <v>199</v>
      </c>
      <c r="C41" s="46">
        <v>0</v>
      </c>
      <c r="D41" s="46">
        <v>0</v>
      </c>
      <c r="E41" s="46">
        <v>0</v>
      </c>
      <c r="F41" s="46"/>
      <c r="G41" s="35">
        <f t="shared" si="6"/>
        <v>0</v>
      </c>
      <c r="H41" s="46"/>
      <c r="I41" s="35">
        <f t="shared" si="7"/>
        <v>0</v>
      </c>
      <c r="J41" s="46"/>
      <c r="K41" s="35">
        <f t="shared" si="8"/>
        <v>0</v>
      </c>
      <c r="L41" s="46"/>
      <c r="M41" s="53">
        <f t="shared" si="3"/>
        <v>0</v>
      </c>
      <c r="N41" s="46"/>
      <c r="O41" s="53">
        <f t="shared" si="4"/>
        <v>0</v>
      </c>
    </row>
    <row r="42" spans="1:15" ht="45" hidden="1">
      <c r="A42" s="31" t="s">
        <v>200</v>
      </c>
      <c r="B42" s="64" t="s">
        <v>201</v>
      </c>
      <c r="C42" s="46">
        <v>0</v>
      </c>
      <c r="D42" s="46">
        <v>0</v>
      </c>
      <c r="E42" s="46">
        <v>0</v>
      </c>
      <c r="F42" s="46"/>
      <c r="G42" s="35">
        <f t="shared" si="6"/>
        <v>0</v>
      </c>
      <c r="H42" s="46"/>
      <c r="I42" s="35">
        <f t="shared" si="7"/>
        <v>0</v>
      </c>
      <c r="J42" s="46"/>
      <c r="K42" s="35">
        <f t="shared" si="8"/>
        <v>0</v>
      </c>
      <c r="L42" s="46"/>
      <c r="M42" s="53">
        <f t="shared" si="3"/>
        <v>0</v>
      </c>
      <c r="N42" s="46"/>
      <c r="O42" s="53">
        <f t="shared" si="4"/>
        <v>0</v>
      </c>
    </row>
    <row r="43" spans="1:15" ht="33.75" hidden="1" customHeight="1">
      <c r="A43" s="31" t="s">
        <v>202</v>
      </c>
      <c r="B43" s="64" t="s">
        <v>203</v>
      </c>
      <c r="C43" s="46">
        <v>0</v>
      </c>
      <c r="D43" s="46">
        <v>0</v>
      </c>
      <c r="E43" s="46">
        <v>0</v>
      </c>
      <c r="F43" s="46"/>
      <c r="G43" s="35">
        <f t="shared" si="6"/>
        <v>0</v>
      </c>
      <c r="H43" s="46"/>
      <c r="I43" s="35">
        <f t="shared" si="7"/>
        <v>0</v>
      </c>
      <c r="J43" s="46"/>
      <c r="K43" s="35">
        <f t="shared" si="8"/>
        <v>0</v>
      </c>
      <c r="L43" s="46"/>
      <c r="M43" s="53">
        <f t="shared" si="3"/>
        <v>0</v>
      </c>
      <c r="N43" s="46"/>
      <c r="O43" s="53">
        <f t="shared" si="4"/>
        <v>0</v>
      </c>
    </row>
    <row r="44" spans="1:15" ht="78.75" hidden="1">
      <c r="A44" s="31" t="s">
        <v>204</v>
      </c>
      <c r="B44" s="64" t="s">
        <v>205</v>
      </c>
      <c r="C44" s="46">
        <v>0</v>
      </c>
      <c r="D44" s="46">
        <v>0</v>
      </c>
      <c r="E44" s="46">
        <v>0</v>
      </c>
      <c r="F44" s="46"/>
      <c r="G44" s="35">
        <f t="shared" si="6"/>
        <v>0</v>
      </c>
      <c r="H44" s="46"/>
      <c r="I44" s="35">
        <f t="shared" si="7"/>
        <v>0</v>
      </c>
      <c r="J44" s="46"/>
      <c r="K44" s="35">
        <f t="shared" si="8"/>
        <v>0</v>
      </c>
      <c r="L44" s="46"/>
      <c r="M44" s="53">
        <f t="shared" si="3"/>
        <v>0</v>
      </c>
      <c r="N44" s="46"/>
      <c r="O44" s="53">
        <f t="shared" si="4"/>
        <v>0</v>
      </c>
    </row>
    <row r="45" spans="1:15" ht="33.75" hidden="1">
      <c r="A45" s="31" t="s">
        <v>206</v>
      </c>
      <c r="B45" s="64" t="s">
        <v>207</v>
      </c>
      <c r="C45" s="46">
        <v>0</v>
      </c>
      <c r="D45" s="46"/>
      <c r="E45" s="46"/>
      <c r="F45" s="46"/>
      <c r="G45" s="35">
        <f t="shared" si="6"/>
        <v>0</v>
      </c>
      <c r="H45" s="46"/>
      <c r="I45" s="35">
        <f t="shared" si="7"/>
        <v>0</v>
      </c>
      <c r="J45" s="46"/>
      <c r="K45" s="35">
        <f t="shared" si="8"/>
        <v>0</v>
      </c>
      <c r="L45" s="46"/>
      <c r="M45" s="53">
        <f t="shared" si="3"/>
        <v>0</v>
      </c>
      <c r="N45" s="46"/>
      <c r="O45" s="53">
        <f t="shared" si="4"/>
        <v>0</v>
      </c>
    </row>
    <row r="46" spans="1:15" ht="45" hidden="1">
      <c r="A46" s="31" t="s">
        <v>208</v>
      </c>
      <c r="B46" s="64" t="s">
        <v>209</v>
      </c>
      <c r="C46" s="46">
        <v>0</v>
      </c>
      <c r="D46" s="46"/>
      <c r="E46" s="46"/>
      <c r="F46" s="46"/>
      <c r="G46" s="35">
        <f t="shared" ref="G46:G77" si="9">F46-E46</f>
        <v>0</v>
      </c>
      <c r="H46" s="46"/>
      <c r="I46" s="35">
        <f t="shared" ref="I46:I77" si="10">H46-F46</f>
        <v>0</v>
      </c>
      <c r="J46" s="46"/>
      <c r="K46" s="35">
        <f t="shared" ref="K46:K77" si="11">J46-H46</f>
        <v>0</v>
      </c>
      <c r="L46" s="46"/>
      <c r="M46" s="53">
        <f t="shared" si="3"/>
        <v>0</v>
      </c>
      <c r="N46" s="46"/>
      <c r="O46" s="53">
        <f t="shared" si="4"/>
        <v>0</v>
      </c>
    </row>
    <row r="47" spans="1:15" ht="121.9" hidden="1" customHeight="1">
      <c r="A47" s="31" t="s">
        <v>210</v>
      </c>
      <c r="B47" s="64" t="s">
        <v>211</v>
      </c>
      <c r="C47" s="46">
        <v>30878</v>
      </c>
      <c r="D47" s="46">
        <v>0</v>
      </c>
      <c r="E47" s="46">
        <v>15070</v>
      </c>
      <c r="F47" s="46"/>
      <c r="G47" s="35">
        <f t="shared" si="9"/>
        <v>-15070</v>
      </c>
      <c r="H47" s="46"/>
      <c r="I47" s="35">
        <f t="shared" si="10"/>
        <v>0</v>
      </c>
      <c r="J47" s="46"/>
      <c r="K47" s="35">
        <f t="shared" si="11"/>
        <v>0</v>
      </c>
      <c r="L47" s="46"/>
      <c r="M47" s="53">
        <f t="shared" si="3"/>
        <v>0</v>
      </c>
      <c r="N47" s="46"/>
      <c r="O47" s="53">
        <f t="shared" si="4"/>
        <v>0</v>
      </c>
    </row>
    <row r="48" spans="1:15" ht="123.75" hidden="1">
      <c r="A48" s="31" t="s">
        <v>212</v>
      </c>
      <c r="B48" s="64" t="s">
        <v>213</v>
      </c>
      <c r="C48" s="46">
        <v>39995</v>
      </c>
      <c r="D48" s="46">
        <v>0</v>
      </c>
      <c r="E48" s="46">
        <v>49815</v>
      </c>
      <c r="F48" s="46"/>
      <c r="G48" s="35">
        <f t="shared" si="9"/>
        <v>-49815</v>
      </c>
      <c r="H48" s="46"/>
      <c r="I48" s="35">
        <f t="shared" si="10"/>
        <v>0</v>
      </c>
      <c r="J48" s="46"/>
      <c r="K48" s="35">
        <f t="shared" si="11"/>
        <v>0</v>
      </c>
      <c r="L48" s="46"/>
      <c r="M48" s="53">
        <f t="shared" si="3"/>
        <v>0</v>
      </c>
      <c r="N48" s="46"/>
      <c r="O48" s="53">
        <f t="shared" si="4"/>
        <v>0</v>
      </c>
    </row>
    <row r="49" spans="1:15" ht="24.75" hidden="1" customHeight="1">
      <c r="A49" s="31" t="s">
        <v>214</v>
      </c>
      <c r="B49" s="64" t="s">
        <v>215</v>
      </c>
      <c r="C49" s="46">
        <v>2400</v>
      </c>
      <c r="D49" s="46">
        <v>0</v>
      </c>
      <c r="E49" s="46">
        <v>2400</v>
      </c>
      <c r="F49" s="46"/>
      <c r="G49" s="35">
        <f t="shared" si="9"/>
        <v>-2400</v>
      </c>
      <c r="H49" s="46"/>
      <c r="I49" s="35">
        <f t="shared" si="10"/>
        <v>0</v>
      </c>
      <c r="J49" s="46"/>
      <c r="K49" s="35">
        <f t="shared" si="11"/>
        <v>0</v>
      </c>
      <c r="L49" s="46"/>
      <c r="M49" s="53">
        <f t="shared" si="3"/>
        <v>0</v>
      </c>
      <c r="N49" s="46"/>
      <c r="O49" s="53">
        <f t="shared" si="4"/>
        <v>0</v>
      </c>
    </row>
    <row r="50" spans="1:15" ht="33.75" hidden="1">
      <c r="A50" s="31" t="s">
        <v>216</v>
      </c>
      <c r="B50" s="64" t="s">
        <v>217</v>
      </c>
      <c r="C50" s="46">
        <v>0</v>
      </c>
      <c r="D50" s="46">
        <v>0</v>
      </c>
      <c r="E50" s="46">
        <v>0</v>
      </c>
      <c r="F50" s="46"/>
      <c r="G50" s="35">
        <f t="shared" si="9"/>
        <v>0</v>
      </c>
      <c r="H50" s="46"/>
      <c r="I50" s="35">
        <f t="shared" si="10"/>
        <v>0</v>
      </c>
      <c r="J50" s="46"/>
      <c r="K50" s="35">
        <f t="shared" si="11"/>
        <v>0</v>
      </c>
      <c r="L50" s="46"/>
      <c r="M50" s="53">
        <f t="shared" si="3"/>
        <v>0</v>
      </c>
      <c r="N50" s="46"/>
      <c r="O50" s="53">
        <f t="shared" si="4"/>
        <v>0</v>
      </c>
    </row>
    <row r="51" spans="1:15" ht="32.450000000000003" hidden="1" customHeight="1">
      <c r="A51" s="68" t="s">
        <v>218</v>
      </c>
      <c r="B51" s="64" t="s">
        <v>219</v>
      </c>
      <c r="C51" s="46">
        <v>0</v>
      </c>
      <c r="D51" s="46"/>
      <c r="E51" s="46"/>
      <c r="F51" s="46"/>
      <c r="G51" s="35">
        <f t="shared" si="9"/>
        <v>0</v>
      </c>
      <c r="H51" s="46"/>
      <c r="I51" s="35">
        <f t="shared" si="10"/>
        <v>0</v>
      </c>
      <c r="J51" s="46"/>
      <c r="K51" s="35">
        <f t="shared" si="11"/>
        <v>0</v>
      </c>
      <c r="L51" s="46"/>
      <c r="M51" s="53">
        <f t="shared" si="3"/>
        <v>0</v>
      </c>
      <c r="N51" s="46"/>
      <c r="O51" s="53">
        <f t="shared" si="4"/>
        <v>0</v>
      </c>
    </row>
    <row r="52" spans="1:15" ht="67.5" hidden="1">
      <c r="A52" s="31" t="s">
        <v>220</v>
      </c>
      <c r="B52" s="64" t="s">
        <v>221</v>
      </c>
      <c r="C52" s="46">
        <v>3183362.7</v>
      </c>
      <c r="D52" s="46">
        <v>936490.1</v>
      </c>
      <c r="E52" s="46">
        <f>1101690+55500</f>
        <v>1157190</v>
      </c>
      <c r="F52" s="46"/>
      <c r="G52" s="35">
        <f t="shared" si="9"/>
        <v>-1157190</v>
      </c>
      <c r="H52" s="46"/>
      <c r="I52" s="35">
        <f t="shared" si="10"/>
        <v>0</v>
      </c>
      <c r="J52" s="46"/>
      <c r="K52" s="35">
        <f t="shared" si="11"/>
        <v>0</v>
      </c>
      <c r="L52" s="46"/>
      <c r="M52" s="53">
        <f t="shared" si="3"/>
        <v>0</v>
      </c>
      <c r="N52" s="46"/>
      <c r="O52" s="53">
        <f t="shared" si="4"/>
        <v>0</v>
      </c>
    </row>
    <row r="53" spans="1:15" ht="22.9" hidden="1" customHeight="1">
      <c r="A53" s="31" t="s">
        <v>222</v>
      </c>
      <c r="B53" s="64" t="s">
        <v>223</v>
      </c>
      <c r="C53" s="46">
        <v>0</v>
      </c>
      <c r="D53" s="46"/>
      <c r="E53" s="46"/>
      <c r="F53" s="46"/>
      <c r="G53" s="35">
        <f t="shared" si="9"/>
        <v>0</v>
      </c>
      <c r="H53" s="46"/>
      <c r="I53" s="35">
        <f t="shared" si="10"/>
        <v>0</v>
      </c>
      <c r="J53" s="46"/>
      <c r="K53" s="35">
        <f t="shared" si="11"/>
        <v>0</v>
      </c>
      <c r="L53" s="46"/>
      <c r="M53" s="53">
        <f t="shared" si="3"/>
        <v>0</v>
      </c>
      <c r="N53" s="46"/>
      <c r="O53" s="53">
        <f t="shared" si="4"/>
        <v>0</v>
      </c>
    </row>
    <row r="54" spans="1:15" ht="36" hidden="1" customHeight="1">
      <c r="A54" s="31" t="s">
        <v>224</v>
      </c>
      <c r="B54" s="64" t="s">
        <v>225</v>
      </c>
      <c r="C54" s="46">
        <v>0</v>
      </c>
      <c r="D54" s="46">
        <v>0</v>
      </c>
      <c r="E54" s="46">
        <v>0</v>
      </c>
      <c r="F54" s="46"/>
      <c r="G54" s="35">
        <f t="shared" si="9"/>
        <v>0</v>
      </c>
      <c r="H54" s="46"/>
      <c r="I54" s="35">
        <f t="shared" si="10"/>
        <v>0</v>
      </c>
      <c r="J54" s="46"/>
      <c r="K54" s="35">
        <f t="shared" si="11"/>
        <v>0</v>
      </c>
      <c r="L54" s="46"/>
      <c r="M54" s="53">
        <f t="shared" si="3"/>
        <v>0</v>
      </c>
      <c r="N54" s="46"/>
      <c r="O54" s="53">
        <f t="shared" si="4"/>
        <v>0</v>
      </c>
    </row>
    <row r="55" spans="1:15" ht="34.5" hidden="1" customHeight="1">
      <c r="A55" s="31" t="s">
        <v>226</v>
      </c>
      <c r="B55" s="64" t="s">
        <v>227</v>
      </c>
      <c r="C55" s="46">
        <v>816</v>
      </c>
      <c r="D55" s="46">
        <v>0</v>
      </c>
      <c r="E55" s="46">
        <v>1154</v>
      </c>
      <c r="F55" s="46"/>
      <c r="G55" s="35">
        <f t="shared" si="9"/>
        <v>-1154</v>
      </c>
      <c r="H55" s="46"/>
      <c r="I55" s="35">
        <f t="shared" si="10"/>
        <v>0</v>
      </c>
      <c r="J55" s="46"/>
      <c r="K55" s="35">
        <f t="shared" si="11"/>
        <v>0</v>
      </c>
      <c r="L55" s="46"/>
      <c r="M55" s="53">
        <f t="shared" si="3"/>
        <v>0</v>
      </c>
      <c r="N55" s="46"/>
      <c r="O55" s="53">
        <f t="shared" si="4"/>
        <v>0</v>
      </c>
    </row>
    <row r="56" spans="1:15" s="69" customFormat="1" ht="41.45" hidden="1" customHeight="1">
      <c r="A56" s="31" t="s">
        <v>228</v>
      </c>
      <c r="B56" s="64" t="s">
        <v>229</v>
      </c>
      <c r="C56" s="46">
        <v>152495</v>
      </c>
      <c r="D56" s="46">
        <v>0</v>
      </c>
      <c r="E56" s="46">
        <v>144470</v>
      </c>
      <c r="F56" s="46"/>
      <c r="G56" s="35">
        <f t="shared" si="9"/>
        <v>-144470</v>
      </c>
      <c r="H56" s="46"/>
      <c r="I56" s="35">
        <f t="shared" si="10"/>
        <v>0</v>
      </c>
      <c r="J56" s="46"/>
      <c r="K56" s="35">
        <f t="shared" si="11"/>
        <v>0</v>
      </c>
      <c r="L56" s="46"/>
      <c r="M56" s="53">
        <f t="shared" si="3"/>
        <v>0</v>
      </c>
      <c r="N56" s="46"/>
      <c r="O56" s="53">
        <f t="shared" si="4"/>
        <v>0</v>
      </c>
    </row>
    <row r="57" spans="1:15" s="73" customFormat="1" ht="50.45" hidden="1" customHeight="1">
      <c r="A57" s="70" t="s">
        <v>230</v>
      </c>
      <c r="B57" s="71" t="s">
        <v>231</v>
      </c>
      <c r="C57" s="46">
        <v>31577</v>
      </c>
      <c r="D57" s="97">
        <v>32193</v>
      </c>
      <c r="E57" s="97">
        <v>32193</v>
      </c>
      <c r="F57" s="97"/>
      <c r="G57" s="35">
        <f t="shared" si="9"/>
        <v>-32193</v>
      </c>
      <c r="H57" s="97"/>
      <c r="I57" s="35">
        <f t="shared" si="10"/>
        <v>0</v>
      </c>
      <c r="J57" s="97"/>
      <c r="K57" s="35">
        <f t="shared" si="11"/>
        <v>0</v>
      </c>
      <c r="L57" s="97"/>
      <c r="M57" s="53">
        <f t="shared" si="3"/>
        <v>0</v>
      </c>
      <c r="N57" s="97"/>
      <c r="O57" s="53">
        <f t="shared" si="4"/>
        <v>0</v>
      </c>
    </row>
    <row r="58" spans="1:15" s="47" customFormat="1" ht="72" hidden="1" customHeight="1">
      <c r="A58" s="31" t="s">
        <v>232</v>
      </c>
      <c r="B58" s="64" t="s">
        <v>233</v>
      </c>
      <c r="C58" s="46">
        <v>0</v>
      </c>
      <c r="D58" s="46"/>
      <c r="E58" s="46"/>
      <c r="F58" s="46"/>
      <c r="G58" s="35">
        <f t="shared" si="9"/>
        <v>0</v>
      </c>
      <c r="H58" s="46"/>
      <c r="I58" s="35">
        <f t="shared" si="10"/>
        <v>0</v>
      </c>
      <c r="J58" s="46"/>
      <c r="K58" s="35">
        <f t="shared" si="11"/>
        <v>0</v>
      </c>
      <c r="L58" s="46"/>
      <c r="M58" s="53">
        <f t="shared" si="3"/>
        <v>0</v>
      </c>
      <c r="N58" s="46"/>
      <c r="O58" s="53">
        <f t="shared" si="4"/>
        <v>0</v>
      </c>
    </row>
    <row r="59" spans="1:15" s="69" customFormat="1" ht="92.45" hidden="1" customHeight="1">
      <c r="A59" s="31" t="s">
        <v>234</v>
      </c>
      <c r="B59" s="64" t="s">
        <v>235</v>
      </c>
      <c r="C59" s="46">
        <v>20831</v>
      </c>
      <c r="D59" s="46">
        <v>0</v>
      </c>
      <c r="E59" s="46">
        <v>0</v>
      </c>
      <c r="F59" s="46"/>
      <c r="G59" s="35">
        <f t="shared" si="9"/>
        <v>0</v>
      </c>
      <c r="H59" s="46"/>
      <c r="I59" s="35">
        <f t="shared" si="10"/>
        <v>0</v>
      </c>
      <c r="J59" s="46"/>
      <c r="K59" s="35">
        <f t="shared" si="11"/>
        <v>0</v>
      </c>
      <c r="L59" s="46"/>
      <c r="M59" s="53">
        <f t="shared" si="3"/>
        <v>0</v>
      </c>
      <c r="N59" s="46"/>
      <c r="O59" s="53">
        <f t="shared" si="4"/>
        <v>0</v>
      </c>
    </row>
    <row r="60" spans="1:15" s="69" customFormat="1" ht="22.5" hidden="1" customHeight="1">
      <c r="A60" s="31" t="s">
        <v>236</v>
      </c>
      <c r="B60" s="64" t="s">
        <v>237</v>
      </c>
      <c r="C60" s="46">
        <v>0</v>
      </c>
      <c r="D60" s="46">
        <v>0</v>
      </c>
      <c r="E60" s="46">
        <v>0</v>
      </c>
      <c r="F60" s="46"/>
      <c r="G60" s="35">
        <f t="shared" si="9"/>
        <v>0</v>
      </c>
      <c r="H60" s="46"/>
      <c r="I60" s="35">
        <f t="shared" si="10"/>
        <v>0</v>
      </c>
      <c r="J60" s="46"/>
      <c r="K60" s="35">
        <f t="shared" si="11"/>
        <v>0</v>
      </c>
      <c r="L60" s="46"/>
      <c r="M60" s="53">
        <f t="shared" si="3"/>
        <v>0</v>
      </c>
      <c r="N60" s="46"/>
      <c r="O60" s="53">
        <f t="shared" si="4"/>
        <v>0</v>
      </c>
    </row>
    <row r="61" spans="1:15" s="69" customFormat="1" ht="100.9" hidden="1" customHeight="1">
      <c r="A61" s="31" t="s">
        <v>238</v>
      </c>
      <c r="B61" s="64" t="s">
        <v>239</v>
      </c>
      <c r="C61" s="46">
        <v>388602</v>
      </c>
      <c r="D61" s="46">
        <v>376753</v>
      </c>
      <c r="E61" s="46">
        <v>376753</v>
      </c>
      <c r="F61" s="46"/>
      <c r="G61" s="35">
        <f t="shared" si="9"/>
        <v>-376753</v>
      </c>
      <c r="H61" s="46"/>
      <c r="I61" s="35">
        <f t="shared" si="10"/>
        <v>0</v>
      </c>
      <c r="J61" s="46"/>
      <c r="K61" s="35">
        <f t="shared" si="11"/>
        <v>0</v>
      </c>
      <c r="L61" s="46"/>
      <c r="M61" s="53">
        <f t="shared" si="3"/>
        <v>0</v>
      </c>
      <c r="N61" s="46"/>
      <c r="O61" s="53">
        <f t="shared" si="4"/>
        <v>0</v>
      </c>
    </row>
    <row r="62" spans="1:15" s="69" customFormat="1" ht="29.45" hidden="1" customHeight="1">
      <c r="A62" s="31" t="s">
        <v>240</v>
      </c>
      <c r="B62" s="64" t="s">
        <v>241</v>
      </c>
      <c r="C62" s="46">
        <v>0</v>
      </c>
      <c r="D62" s="46">
        <v>0</v>
      </c>
      <c r="E62" s="46">
        <v>0</v>
      </c>
      <c r="F62" s="46"/>
      <c r="G62" s="35">
        <f t="shared" si="9"/>
        <v>0</v>
      </c>
      <c r="H62" s="46"/>
      <c r="I62" s="35">
        <f t="shared" si="10"/>
        <v>0</v>
      </c>
      <c r="J62" s="46"/>
      <c r="K62" s="35">
        <f t="shared" si="11"/>
        <v>0</v>
      </c>
      <c r="L62" s="46"/>
      <c r="M62" s="53">
        <f t="shared" si="3"/>
        <v>0</v>
      </c>
      <c r="N62" s="46"/>
      <c r="O62" s="53">
        <f t="shared" si="4"/>
        <v>0</v>
      </c>
    </row>
    <row r="63" spans="1:15" s="69" customFormat="1" ht="29.45" hidden="1" customHeight="1">
      <c r="A63" s="31" t="s">
        <v>242</v>
      </c>
      <c r="B63" s="64" t="s">
        <v>243</v>
      </c>
      <c r="C63" s="46">
        <v>30810.83</v>
      </c>
      <c r="D63" s="46">
        <v>0</v>
      </c>
      <c r="E63" s="46">
        <v>0</v>
      </c>
      <c r="F63" s="46"/>
      <c r="G63" s="35">
        <f t="shared" si="9"/>
        <v>0</v>
      </c>
      <c r="H63" s="46"/>
      <c r="I63" s="35">
        <f t="shared" si="10"/>
        <v>0</v>
      </c>
      <c r="J63" s="46"/>
      <c r="K63" s="35">
        <f t="shared" si="11"/>
        <v>0</v>
      </c>
      <c r="L63" s="46"/>
      <c r="M63" s="53">
        <f t="shared" si="3"/>
        <v>0</v>
      </c>
      <c r="N63" s="46"/>
      <c r="O63" s="53">
        <f t="shared" si="4"/>
        <v>0</v>
      </c>
    </row>
    <row r="64" spans="1:15" s="69" customFormat="1" ht="56.25" hidden="1">
      <c r="A64" s="31" t="s">
        <v>244</v>
      </c>
      <c r="B64" s="64" t="s">
        <v>245</v>
      </c>
      <c r="C64" s="46">
        <v>172482.44</v>
      </c>
      <c r="D64" s="46">
        <v>0</v>
      </c>
      <c r="E64" s="46">
        <v>3004</v>
      </c>
      <c r="F64" s="46"/>
      <c r="G64" s="35">
        <f t="shared" si="9"/>
        <v>-3004</v>
      </c>
      <c r="H64" s="46"/>
      <c r="I64" s="35">
        <f t="shared" si="10"/>
        <v>0</v>
      </c>
      <c r="J64" s="46"/>
      <c r="K64" s="35">
        <f t="shared" si="11"/>
        <v>0</v>
      </c>
      <c r="L64" s="46"/>
      <c r="M64" s="53">
        <f t="shared" si="3"/>
        <v>0</v>
      </c>
      <c r="N64" s="46"/>
      <c r="O64" s="53">
        <f t="shared" si="4"/>
        <v>0</v>
      </c>
    </row>
    <row r="65" spans="1:15" s="69" customFormat="1" ht="23.25" hidden="1" customHeight="1">
      <c r="A65" s="31" t="s">
        <v>246</v>
      </c>
      <c r="B65" s="64" t="s">
        <v>247</v>
      </c>
      <c r="C65" s="46">
        <v>0</v>
      </c>
      <c r="D65" s="46"/>
      <c r="E65" s="46"/>
      <c r="F65" s="46"/>
      <c r="G65" s="35">
        <f t="shared" si="9"/>
        <v>0</v>
      </c>
      <c r="H65" s="46"/>
      <c r="I65" s="35">
        <f t="shared" si="10"/>
        <v>0</v>
      </c>
      <c r="J65" s="46"/>
      <c r="K65" s="35">
        <f t="shared" si="11"/>
        <v>0</v>
      </c>
      <c r="L65" s="46"/>
      <c r="M65" s="53">
        <f t="shared" si="3"/>
        <v>0</v>
      </c>
      <c r="N65" s="46"/>
      <c r="O65" s="53">
        <f t="shared" si="4"/>
        <v>0</v>
      </c>
    </row>
    <row r="66" spans="1:15" s="69" customFormat="1" ht="56.25" hidden="1">
      <c r="A66" s="31" t="s">
        <v>248</v>
      </c>
      <c r="B66" s="64" t="s">
        <v>249</v>
      </c>
      <c r="C66" s="46">
        <v>344.85</v>
      </c>
      <c r="D66" s="46">
        <v>0</v>
      </c>
      <c r="E66" s="46">
        <v>552</v>
      </c>
      <c r="F66" s="46"/>
      <c r="G66" s="35">
        <f t="shared" si="9"/>
        <v>-552</v>
      </c>
      <c r="H66" s="46"/>
      <c r="I66" s="35">
        <f t="shared" si="10"/>
        <v>0</v>
      </c>
      <c r="J66" s="46"/>
      <c r="K66" s="35">
        <f t="shared" si="11"/>
        <v>0</v>
      </c>
      <c r="L66" s="46"/>
      <c r="M66" s="53">
        <f t="shared" si="3"/>
        <v>0</v>
      </c>
      <c r="N66" s="46"/>
      <c r="O66" s="53">
        <f t="shared" si="4"/>
        <v>0</v>
      </c>
    </row>
    <row r="67" spans="1:15" s="69" customFormat="1" ht="33.75" hidden="1">
      <c r="A67" s="31" t="s">
        <v>250</v>
      </c>
      <c r="B67" s="64" t="s">
        <v>251</v>
      </c>
      <c r="C67" s="46">
        <v>99533</v>
      </c>
      <c r="D67" s="46">
        <v>0</v>
      </c>
      <c r="E67" s="46">
        <v>0</v>
      </c>
      <c r="F67" s="46"/>
      <c r="G67" s="35">
        <f t="shared" si="9"/>
        <v>0</v>
      </c>
      <c r="H67" s="46"/>
      <c r="I67" s="35">
        <f t="shared" si="10"/>
        <v>0</v>
      </c>
      <c r="J67" s="46"/>
      <c r="K67" s="35">
        <f t="shared" si="11"/>
        <v>0</v>
      </c>
      <c r="L67" s="46"/>
      <c r="M67" s="53">
        <f t="shared" si="3"/>
        <v>0</v>
      </c>
      <c r="N67" s="46"/>
      <c r="O67" s="53">
        <f t="shared" si="4"/>
        <v>0</v>
      </c>
    </row>
    <row r="68" spans="1:15" s="69" customFormat="1" ht="56.25" hidden="1">
      <c r="A68" s="31" t="s">
        <v>252</v>
      </c>
      <c r="B68" s="64" t="s">
        <v>253</v>
      </c>
      <c r="C68" s="46">
        <v>6120</v>
      </c>
      <c r="D68" s="46">
        <v>0</v>
      </c>
      <c r="E68" s="46">
        <v>7103</v>
      </c>
      <c r="F68" s="46"/>
      <c r="G68" s="35">
        <f t="shared" si="9"/>
        <v>-7103</v>
      </c>
      <c r="H68" s="46"/>
      <c r="I68" s="35">
        <f t="shared" si="10"/>
        <v>0</v>
      </c>
      <c r="J68" s="46"/>
      <c r="K68" s="35">
        <f t="shared" si="11"/>
        <v>0</v>
      </c>
      <c r="L68" s="46"/>
      <c r="M68" s="53">
        <f t="shared" si="3"/>
        <v>0</v>
      </c>
      <c r="N68" s="46"/>
      <c r="O68" s="53">
        <f t="shared" si="4"/>
        <v>0</v>
      </c>
    </row>
    <row r="69" spans="1:15" s="69" customFormat="1" ht="72.599999999999994" hidden="1" customHeight="1">
      <c r="A69" s="31" t="s">
        <v>254</v>
      </c>
      <c r="B69" s="64" t="s">
        <v>255</v>
      </c>
      <c r="C69" s="46">
        <v>1685</v>
      </c>
      <c r="D69" s="46">
        <v>0</v>
      </c>
      <c r="E69" s="46">
        <v>0</v>
      </c>
      <c r="F69" s="46"/>
      <c r="G69" s="35">
        <f t="shared" si="9"/>
        <v>0</v>
      </c>
      <c r="H69" s="46"/>
      <c r="I69" s="35">
        <f t="shared" si="10"/>
        <v>0</v>
      </c>
      <c r="J69" s="46"/>
      <c r="K69" s="35">
        <f t="shared" si="11"/>
        <v>0</v>
      </c>
      <c r="L69" s="46"/>
      <c r="M69" s="53">
        <f t="shared" si="3"/>
        <v>0</v>
      </c>
      <c r="N69" s="46"/>
      <c r="O69" s="53">
        <f t="shared" si="4"/>
        <v>0</v>
      </c>
    </row>
    <row r="70" spans="1:15" s="69" customFormat="1" ht="42" hidden="1" customHeight="1">
      <c r="A70" s="31" t="s">
        <v>198</v>
      </c>
      <c r="B70" s="64" t="s">
        <v>199</v>
      </c>
      <c r="C70" s="46">
        <v>68291</v>
      </c>
      <c r="D70" s="46">
        <v>0</v>
      </c>
      <c r="E70" s="46">
        <v>0</v>
      </c>
      <c r="F70" s="46"/>
      <c r="G70" s="35">
        <f t="shared" si="9"/>
        <v>0</v>
      </c>
      <c r="H70" s="46"/>
      <c r="I70" s="35">
        <f t="shared" si="10"/>
        <v>0</v>
      </c>
      <c r="J70" s="46"/>
      <c r="K70" s="35">
        <f t="shared" si="11"/>
        <v>0</v>
      </c>
      <c r="L70" s="46"/>
      <c r="M70" s="53">
        <f t="shared" si="3"/>
        <v>0</v>
      </c>
      <c r="N70" s="46"/>
      <c r="O70" s="53">
        <f t="shared" si="4"/>
        <v>0</v>
      </c>
    </row>
    <row r="71" spans="1:15" s="69" customFormat="1" ht="42" hidden="1" customHeight="1">
      <c r="A71" s="31" t="s">
        <v>332</v>
      </c>
      <c r="B71" s="64" t="s">
        <v>333</v>
      </c>
      <c r="C71" s="46">
        <v>5572.9</v>
      </c>
      <c r="D71" s="46"/>
      <c r="E71" s="46"/>
      <c r="F71" s="46"/>
      <c r="G71" s="35">
        <f t="shared" si="9"/>
        <v>0</v>
      </c>
      <c r="H71" s="46"/>
      <c r="I71" s="35">
        <f t="shared" si="10"/>
        <v>0</v>
      </c>
      <c r="J71" s="46"/>
      <c r="K71" s="35">
        <f t="shared" si="11"/>
        <v>0</v>
      </c>
      <c r="L71" s="46"/>
      <c r="M71" s="53">
        <f t="shared" si="3"/>
        <v>0</v>
      </c>
      <c r="N71" s="46"/>
      <c r="O71" s="53">
        <f t="shared" si="4"/>
        <v>0</v>
      </c>
    </row>
    <row r="72" spans="1:15" s="69" customFormat="1" ht="33" hidden="1" customHeight="1">
      <c r="A72" s="31" t="s">
        <v>51</v>
      </c>
      <c r="B72" s="64" t="s">
        <v>52</v>
      </c>
      <c r="C72" s="46">
        <v>69930</v>
      </c>
      <c r="D72" s="46"/>
      <c r="E72" s="46"/>
      <c r="F72" s="46"/>
      <c r="G72" s="35">
        <f t="shared" si="9"/>
        <v>0</v>
      </c>
      <c r="H72" s="46"/>
      <c r="I72" s="35">
        <f t="shared" si="10"/>
        <v>0</v>
      </c>
      <c r="J72" s="46"/>
      <c r="K72" s="35">
        <f t="shared" si="11"/>
        <v>0</v>
      </c>
      <c r="L72" s="46"/>
      <c r="M72" s="53">
        <f t="shared" si="3"/>
        <v>0</v>
      </c>
      <c r="N72" s="46"/>
      <c r="O72" s="53">
        <f t="shared" si="4"/>
        <v>0</v>
      </c>
    </row>
    <row r="73" spans="1:15" s="69" customFormat="1" ht="44.45" hidden="1" customHeight="1">
      <c r="A73" s="31" t="s">
        <v>339</v>
      </c>
      <c r="B73" s="64" t="s">
        <v>340</v>
      </c>
      <c r="C73" s="46"/>
      <c r="D73" s="46"/>
      <c r="E73" s="46">
        <v>44400</v>
      </c>
      <c r="F73" s="46"/>
      <c r="G73" s="35">
        <f t="shared" si="9"/>
        <v>-44400</v>
      </c>
      <c r="H73" s="46"/>
      <c r="I73" s="35">
        <f t="shared" si="10"/>
        <v>0</v>
      </c>
      <c r="J73" s="46"/>
      <c r="K73" s="35">
        <f t="shared" si="11"/>
        <v>0</v>
      </c>
      <c r="L73" s="46"/>
      <c r="M73" s="53">
        <f t="shared" si="3"/>
        <v>0</v>
      </c>
      <c r="N73" s="46"/>
      <c r="O73" s="53">
        <f t="shared" si="4"/>
        <v>0</v>
      </c>
    </row>
    <row r="74" spans="1:15" s="69" customFormat="1" ht="33" hidden="1" customHeight="1">
      <c r="A74" s="31" t="s">
        <v>59</v>
      </c>
      <c r="B74" s="64" t="s">
        <v>67</v>
      </c>
      <c r="C74" s="46">
        <v>9217.9</v>
      </c>
      <c r="D74" s="46"/>
      <c r="E74" s="46">
        <v>9266</v>
      </c>
      <c r="F74" s="46"/>
      <c r="G74" s="35">
        <f t="shared" si="9"/>
        <v>-9266</v>
      </c>
      <c r="H74" s="46"/>
      <c r="I74" s="35">
        <f t="shared" si="10"/>
        <v>0</v>
      </c>
      <c r="J74" s="46"/>
      <c r="K74" s="35">
        <f t="shared" si="11"/>
        <v>0</v>
      </c>
      <c r="L74" s="46"/>
      <c r="M74" s="53">
        <f t="shared" si="3"/>
        <v>0</v>
      </c>
      <c r="N74" s="46"/>
      <c r="O74" s="53">
        <f t="shared" si="4"/>
        <v>0</v>
      </c>
    </row>
    <row r="75" spans="1:15" s="69" customFormat="1" ht="31.9" hidden="1" customHeight="1">
      <c r="A75" s="31" t="s">
        <v>42</v>
      </c>
      <c r="B75" s="64" t="s">
        <v>43</v>
      </c>
      <c r="C75" s="46">
        <v>6293.9830000000002</v>
      </c>
      <c r="D75" s="46">
        <v>0</v>
      </c>
      <c r="E75" s="46">
        <v>6700</v>
      </c>
      <c r="F75" s="46"/>
      <c r="G75" s="35">
        <f t="shared" si="9"/>
        <v>-6700</v>
      </c>
      <c r="H75" s="46"/>
      <c r="I75" s="35">
        <f t="shared" si="10"/>
        <v>0</v>
      </c>
      <c r="J75" s="46"/>
      <c r="K75" s="35">
        <f t="shared" si="11"/>
        <v>0</v>
      </c>
      <c r="L75" s="46"/>
      <c r="M75" s="53">
        <f t="shared" si="3"/>
        <v>0</v>
      </c>
      <c r="N75" s="46"/>
      <c r="O75" s="53">
        <f t="shared" si="4"/>
        <v>0</v>
      </c>
    </row>
    <row r="76" spans="1:15" s="69" customFormat="1" ht="33.6" hidden="1" customHeight="1">
      <c r="A76" s="31" t="s">
        <v>44</v>
      </c>
      <c r="B76" s="64" t="s">
        <v>45</v>
      </c>
      <c r="C76" s="46">
        <v>25496.799999999999</v>
      </c>
      <c r="D76" s="46">
        <v>0</v>
      </c>
      <c r="E76" s="46">
        <v>5391</v>
      </c>
      <c r="F76" s="46"/>
      <c r="G76" s="35">
        <f t="shared" si="9"/>
        <v>-5391</v>
      </c>
      <c r="H76" s="46"/>
      <c r="I76" s="35">
        <f t="shared" si="10"/>
        <v>0</v>
      </c>
      <c r="J76" s="46"/>
      <c r="K76" s="35">
        <f t="shared" si="11"/>
        <v>0</v>
      </c>
      <c r="L76" s="46"/>
      <c r="M76" s="53">
        <f t="shared" ref="M76:M139" si="12">L76-J76</f>
        <v>0</v>
      </c>
      <c r="N76" s="46"/>
      <c r="O76" s="53">
        <f t="shared" ref="O76:O139" si="13">N76-L76</f>
        <v>0</v>
      </c>
    </row>
    <row r="77" spans="1:15" s="69" customFormat="1" ht="33.6" hidden="1" customHeight="1">
      <c r="A77" s="31" t="s">
        <v>60</v>
      </c>
      <c r="B77" s="64" t="s">
        <v>68</v>
      </c>
      <c r="C77" s="46">
        <v>50377.5</v>
      </c>
      <c r="D77" s="46"/>
      <c r="E77" s="46">
        <f>26610+8421</f>
        <v>35031</v>
      </c>
      <c r="F77" s="46"/>
      <c r="G77" s="35">
        <f t="shared" si="9"/>
        <v>-35031</v>
      </c>
      <c r="H77" s="46"/>
      <c r="I77" s="35">
        <f t="shared" si="10"/>
        <v>0</v>
      </c>
      <c r="J77" s="46"/>
      <c r="K77" s="35">
        <f t="shared" si="11"/>
        <v>0</v>
      </c>
      <c r="L77" s="46"/>
      <c r="M77" s="53">
        <f t="shared" si="12"/>
        <v>0</v>
      </c>
      <c r="N77" s="46"/>
      <c r="O77" s="53">
        <f t="shared" si="13"/>
        <v>0</v>
      </c>
    </row>
    <row r="78" spans="1:15" s="69" customFormat="1" ht="33.6" hidden="1" customHeight="1">
      <c r="A78" s="31" t="s">
        <v>334</v>
      </c>
      <c r="B78" s="64" t="s">
        <v>335</v>
      </c>
      <c r="C78" s="46">
        <v>1421</v>
      </c>
      <c r="D78" s="46"/>
      <c r="E78" s="46">
        <v>1419</v>
      </c>
      <c r="F78" s="46"/>
      <c r="G78" s="35">
        <f t="shared" ref="G78:G86" si="14">F78-E78</f>
        <v>-1419</v>
      </c>
      <c r="H78" s="46"/>
      <c r="I78" s="35">
        <f t="shared" ref="I78:I86" si="15">H78-F78</f>
        <v>0</v>
      </c>
      <c r="J78" s="46"/>
      <c r="K78" s="35">
        <f t="shared" ref="K78:K86" si="16">J78-H78</f>
        <v>0</v>
      </c>
      <c r="L78" s="46"/>
      <c r="M78" s="53">
        <f t="shared" si="12"/>
        <v>0</v>
      </c>
      <c r="N78" s="46"/>
      <c r="O78" s="53">
        <f t="shared" si="13"/>
        <v>0</v>
      </c>
    </row>
    <row r="79" spans="1:15" s="69" customFormat="1" ht="42" hidden="1" customHeight="1">
      <c r="A79" s="31" t="s">
        <v>40</v>
      </c>
      <c r="B79" s="64" t="s">
        <v>41</v>
      </c>
      <c r="C79" s="46">
        <v>136584</v>
      </c>
      <c r="D79" s="46">
        <v>0</v>
      </c>
      <c r="E79" s="46">
        <v>0</v>
      </c>
      <c r="F79" s="46"/>
      <c r="G79" s="35">
        <f t="shared" si="14"/>
        <v>0</v>
      </c>
      <c r="H79" s="46"/>
      <c r="I79" s="35">
        <f t="shared" si="15"/>
        <v>0</v>
      </c>
      <c r="J79" s="46"/>
      <c r="K79" s="35">
        <f t="shared" si="16"/>
        <v>0</v>
      </c>
      <c r="L79" s="46"/>
      <c r="M79" s="53">
        <f t="shared" si="12"/>
        <v>0</v>
      </c>
      <c r="N79" s="46"/>
      <c r="O79" s="53">
        <f t="shared" si="13"/>
        <v>0</v>
      </c>
    </row>
    <row r="80" spans="1:15" s="69" customFormat="1" ht="42" hidden="1" customHeight="1">
      <c r="A80" s="31" t="s">
        <v>61</v>
      </c>
      <c r="B80" s="64" t="s">
        <v>69</v>
      </c>
      <c r="C80" s="46">
        <v>8714.9</v>
      </c>
      <c r="D80" s="46"/>
      <c r="E80" s="46"/>
      <c r="F80" s="46"/>
      <c r="G80" s="35">
        <f t="shared" si="14"/>
        <v>0</v>
      </c>
      <c r="H80" s="46"/>
      <c r="I80" s="35">
        <f t="shared" si="15"/>
        <v>0</v>
      </c>
      <c r="J80" s="46"/>
      <c r="K80" s="35">
        <f t="shared" si="16"/>
        <v>0</v>
      </c>
      <c r="L80" s="46"/>
      <c r="M80" s="53">
        <f t="shared" si="12"/>
        <v>0</v>
      </c>
      <c r="N80" s="46"/>
      <c r="O80" s="53">
        <f t="shared" si="13"/>
        <v>0</v>
      </c>
    </row>
    <row r="81" spans="1:15" s="69" customFormat="1" ht="22.9" hidden="1" customHeight="1">
      <c r="A81" s="31" t="s">
        <v>62</v>
      </c>
      <c r="B81" s="64" t="s">
        <v>70</v>
      </c>
      <c r="C81" s="46">
        <v>296828</v>
      </c>
      <c r="D81" s="46"/>
      <c r="E81" s="46">
        <v>899547</v>
      </c>
      <c r="F81" s="46"/>
      <c r="G81" s="35">
        <f t="shared" si="14"/>
        <v>-899547</v>
      </c>
      <c r="H81" s="46"/>
      <c r="I81" s="35">
        <f t="shared" si="15"/>
        <v>0</v>
      </c>
      <c r="J81" s="46"/>
      <c r="K81" s="35">
        <f t="shared" si="16"/>
        <v>0</v>
      </c>
      <c r="L81" s="46"/>
      <c r="M81" s="53">
        <f t="shared" si="12"/>
        <v>0</v>
      </c>
      <c r="N81" s="46"/>
      <c r="O81" s="53">
        <f t="shared" si="13"/>
        <v>0</v>
      </c>
    </row>
    <row r="82" spans="1:15" s="69" customFormat="1" ht="65.45" hidden="1" customHeight="1">
      <c r="A82" s="31" t="s">
        <v>341</v>
      </c>
      <c r="B82" s="64" t="s">
        <v>342</v>
      </c>
      <c r="C82" s="46"/>
      <c r="D82" s="46"/>
      <c r="E82" s="46">
        <v>4906</v>
      </c>
      <c r="F82" s="46"/>
      <c r="G82" s="35">
        <f t="shared" si="14"/>
        <v>-4906</v>
      </c>
      <c r="H82" s="46"/>
      <c r="I82" s="35">
        <f t="shared" si="15"/>
        <v>0</v>
      </c>
      <c r="J82" s="46"/>
      <c r="K82" s="35">
        <f t="shared" si="16"/>
        <v>0</v>
      </c>
      <c r="L82" s="46"/>
      <c r="M82" s="53">
        <f t="shared" si="12"/>
        <v>0</v>
      </c>
      <c r="N82" s="46"/>
      <c r="O82" s="53">
        <f t="shared" si="13"/>
        <v>0</v>
      </c>
    </row>
    <row r="83" spans="1:15" s="69" customFormat="1" ht="45" hidden="1">
      <c r="A83" s="31" t="s">
        <v>336</v>
      </c>
      <c r="B83" s="64" t="s">
        <v>337</v>
      </c>
      <c r="C83" s="46">
        <v>38655.4</v>
      </c>
      <c r="D83" s="46"/>
      <c r="E83" s="46"/>
      <c r="F83" s="46"/>
      <c r="G83" s="35">
        <f t="shared" si="14"/>
        <v>0</v>
      </c>
      <c r="H83" s="46"/>
      <c r="I83" s="35">
        <f t="shared" si="15"/>
        <v>0</v>
      </c>
      <c r="J83" s="46"/>
      <c r="K83" s="35">
        <f t="shared" si="16"/>
        <v>0</v>
      </c>
      <c r="L83" s="46"/>
      <c r="M83" s="53">
        <f t="shared" si="12"/>
        <v>0</v>
      </c>
      <c r="N83" s="46"/>
      <c r="O83" s="53">
        <f t="shared" si="13"/>
        <v>0</v>
      </c>
    </row>
    <row r="84" spans="1:15" s="69" customFormat="1" ht="43.9" hidden="1" customHeight="1">
      <c r="A84" s="31" t="s">
        <v>39</v>
      </c>
      <c r="B84" s="64" t="s">
        <v>38</v>
      </c>
      <c r="C84" s="46">
        <v>0</v>
      </c>
      <c r="D84" s="46"/>
      <c r="E84" s="46"/>
      <c r="F84" s="46"/>
      <c r="G84" s="35">
        <f t="shared" si="14"/>
        <v>0</v>
      </c>
      <c r="H84" s="46"/>
      <c r="I84" s="35">
        <f t="shared" si="15"/>
        <v>0</v>
      </c>
      <c r="J84" s="46"/>
      <c r="K84" s="35">
        <f t="shared" si="16"/>
        <v>0</v>
      </c>
      <c r="L84" s="46"/>
      <c r="M84" s="53">
        <f t="shared" si="12"/>
        <v>0</v>
      </c>
      <c r="N84" s="46"/>
      <c r="O84" s="53">
        <f t="shared" si="13"/>
        <v>0</v>
      </c>
    </row>
    <row r="85" spans="1:15" s="69" customFormat="1" ht="43.9" hidden="1" customHeight="1">
      <c r="A85" s="31" t="s">
        <v>343</v>
      </c>
      <c r="B85" s="64" t="s">
        <v>344</v>
      </c>
      <c r="C85" s="46"/>
      <c r="D85" s="46"/>
      <c r="E85" s="46">
        <v>51788</v>
      </c>
      <c r="F85" s="46"/>
      <c r="G85" s="35">
        <f t="shared" si="14"/>
        <v>-51788</v>
      </c>
      <c r="H85" s="46"/>
      <c r="I85" s="35">
        <f t="shared" si="15"/>
        <v>0</v>
      </c>
      <c r="J85" s="46"/>
      <c r="K85" s="35">
        <f t="shared" si="16"/>
        <v>0</v>
      </c>
      <c r="L85" s="46"/>
      <c r="M85" s="53">
        <f t="shared" si="12"/>
        <v>0</v>
      </c>
      <c r="N85" s="46"/>
      <c r="O85" s="53">
        <f t="shared" si="13"/>
        <v>0</v>
      </c>
    </row>
    <row r="86" spans="1:15" s="69" customFormat="1" hidden="1">
      <c r="A86" s="31" t="s">
        <v>256</v>
      </c>
      <c r="B86" s="64" t="s">
        <v>257</v>
      </c>
      <c r="C86" s="46">
        <v>0</v>
      </c>
      <c r="D86" s="46">
        <v>0</v>
      </c>
      <c r="E86" s="46">
        <v>0</v>
      </c>
      <c r="F86" s="46">
        <v>0</v>
      </c>
      <c r="G86" s="35">
        <f t="shared" si="14"/>
        <v>0</v>
      </c>
      <c r="H86" s="46"/>
      <c r="I86" s="35">
        <f t="shared" si="15"/>
        <v>0</v>
      </c>
      <c r="J86" s="46"/>
      <c r="K86" s="35">
        <f t="shared" si="16"/>
        <v>0</v>
      </c>
      <c r="L86" s="46"/>
      <c r="M86" s="53">
        <f t="shared" si="12"/>
        <v>0</v>
      </c>
      <c r="N86" s="46"/>
      <c r="O86" s="53">
        <f t="shared" si="13"/>
        <v>0</v>
      </c>
    </row>
    <row r="87" spans="1:15" s="38" customFormat="1" ht="25.5">
      <c r="A87" s="48" t="s">
        <v>258</v>
      </c>
      <c r="B87" s="66" t="s">
        <v>259</v>
      </c>
      <c r="C87" s="96">
        <f t="shared" ref="C87:K87" si="17">SUM(C88:C114)</f>
        <v>3142575.5824799999</v>
      </c>
      <c r="D87" s="96">
        <f t="shared" si="17"/>
        <v>2421398.8000000003</v>
      </c>
      <c r="E87" s="96">
        <f t="shared" si="17"/>
        <v>2714189.4</v>
      </c>
      <c r="F87" s="96">
        <f t="shared" si="17"/>
        <v>2327035.6999999993</v>
      </c>
      <c r="G87" s="96">
        <f t="shared" si="17"/>
        <v>-330983</v>
      </c>
      <c r="H87" s="96">
        <f t="shared" si="17"/>
        <v>2396261.7999999998</v>
      </c>
      <c r="I87" s="96">
        <f t="shared" si="17"/>
        <v>69226.099999999977</v>
      </c>
      <c r="J87" s="96">
        <f t="shared" si="17"/>
        <v>2396261.4</v>
      </c>
      <c r="K87" s="96">
        <f t="shared" si="17"/>
        <v>-0.40000000002328306</v>
      </c>
      <c r="L87" s="96">
        <f>SUM(L88:L114)</f>
        <v>2396261.4</v>
      </c>
      <c r="M87" s="53">
        <f t="shared" si="12"/>
        <v>0</v>
      </c>
      <c r="N87" s="96">
        <f>SUM(N88:N114)</f>
        <v>2396261.4</v>
      </c>
      <c r="O87" s="53">
        <f t="shared" si="13"/>
        <v>0</v>
      </c>
    </row>
    <row r="88" spans="1:15" ht="33.75" hidden="1">
      <c r="A88" s="31" t="s">
        <v>260</v>
      </c>
      <c r="B88" s="64" t="s">
        <v>261</v>
      </c>
      <c r="C88" s="46">
        <v>1020000</v>
      </c>
      <c r="D88" s="46">
        <v>1036717.7</v>
      </c>
      <c r="E88" s="46">
        <v>1036717.7</v>
      </c>
      <c r="F88" s="46">
        <v>1112384.7</v>
      </c>
      <c r="G88" s="35">
        <f t="shared" ref="G88:G110" si="18">F88-E88</f>
        <v>75667</v>
      </c>
      <c r="H88" s="46">
        <v>1165691.2</v>
      </c>
      <c r="I88" s="35">
        <f t="shared" ref="I88:I110" si="19">H88-F88</f>
        <v>53306.5</v>
      </c>
      <c r="J88" s="46">
        <v>1165691.2</v>
      </c>
      <c r="K88" s="35">
        <f t="shared" ref="K88:K110" si="20">J88-H88</f>
        <v>0</v>
      </c>
      <c r="L88" s="46">
        <v>1165691.2</v>
      </c>
      <c r="M88" s="53">
        <f t="shared" si="12"/>
        <v>0</v>
      </c>
      <c r="N88" s="46">
        <v>1165691.2</v>
      </c>
      <c r="O88" s="53">
        <f t="shared" si="13"/>
        <v>0</v>
      </c>
    </row>
    <row r="89" spans="1:15" ht="23.45" hidden="1" customHeight="1">
      <c r="A89" s="31" t="s">
        <v>262</v>
      </c>
      <c r="B89" s="64" t="s">
        <v>263</v>
      </c>
      <c r="C89" s="46">
        <v>10286.69882</v>
      </c>
      <c r="D89" s="46">
        <v>0</v>
      </c>
      <c r="E89" s="46">
        <v>0</v>
      </c>
      <c r="F89" s="46"/>
      <c r="G89" s="35">
        <f t="shared" si="18"/>
        <v>0</v>
      </c>
      <c r="H89" s="46"/>
      <c r="I89" s="35">
        <f t="shared" si="19"/>
        <v>0</v>
      </c>
      <c r="J89" s="46"/>
      <c r="K89" s="35">
        <f t="shared" si="20"/>
        <v>0</v>
      </c>
      <c r="L89" s="46"/>
      <c r="M89" s="53">
        <f t="shared" si="12"/>
        <v>0</v>
      </c>
      <c r="N89" s="46"/>
      <c r="O89" s="53">
        <f t="shared" si="13"/>
        <v>0</v>
      </c>
    </row>
    <row r="90" spans="1:15" ht="38.25" hidden="1" customHeight="1">
      <c r="A90" s="31" t="s">
        <v>264</v>
      </c>
      <c r="B90" s="64" t="s">
        <v>265</v>
      </c>
      <c r="C90" s="46">
        <v>84057.4</v>
      </c>
      <c r="D90" s="46">
        <v>78811.399999999994</v>
      </c>
      <c r="E90" s="46">
        <v>78811.399999999994</v>
      </c>
      <c r="F90" s="46">
        <v>81980.899999999994</v>
      </c>
      <c r="G90" s="35">
        <f t="shared" si="18"/>
        <v>3169.5</v>
      </c>
      <c r="H90" s="46">
        <v>84329</v>
      </c>
      <c r="I90" s="35">
        <f t="shared" si="19"/>
        <v>2348.1000000000058</v>
      </c>
      <c r="J90" s="46">
        <v>84329</v>
      </c>
      <c r="K90" s="35">
        <f t="shared" si="20"/>
        <v>0</v>
      </c>
      <c r="L90" s="46">
        <v>84329</v>
      </c>
      <c r="M90" s="53">
        <f t="shared" si="12"/>
        <v>0</v>
      </c>
      <c r="N90" s="46">
        <v>84329</v>
      </c>
      <c r="O90" s="53">
        <f t="shared" si="13"/>
        <v>0</v>
      </c>
    </row>
    <row r="91" spans="1:15" ht="45" hidden="1">
      <c r="A91" s="31" t="s">
        <v>266</v>
      </c>
      <c r="B91" s="64" t="s">
        <v>267</v>
      </c>
      <c r="C91" s="46">
        <v>12923.58366</v>
      </c>
      <c r="D91" s="46">
        <v>13747.3</v>
      </c>
      <c r="E91" s="46">
        <v>13747.3</v>
      </c>
      <c r="F91" s="46">
        <v>14504.3</v>
      </c>
      <c r="G91" s="35">
        <f t="shared" si="18"/>
        <v>757</v>
      </c>
      <c r="H91" s="46">
        <v>15229.2</v>
      </c>
      <c r="I91" s="35">
        <f t="shared" si="19"/>
        <v>724.90000000000146</v>
      </c>
      <c r="J91" s="46">
        <v>15229.2</v>
      </c>
      <c r="K91" s="35">
        <f t="shared" si="20"/>
        <v>0</v>
      </c>
      <c r="L91" s="46">
        <v>15229.2</v>
      </c>
      <c r="M91" s="53">
        <f t="shared" si="12"/>
        <v>0</v>
      </c>
      <c r="N91" s="46">
        <v>15229.2</v>
      </c>
      <c r="O91" s="53">
        <f t="shared" si="13"/>
        <v>0</v>
      </c>
    </row>
    <row r="92" spans="1:15" ht="31.9" hidden="1" customHeight="1">
      <c r="A92" s="31" t="s">
        <v>268</v>
      </c>
      <c r="B92" s="64" t="s">
        <v>269</v>
      </c>
      <c r="C92" s="46">
        <v>3973</v>
      </c>
      <c r="D92" s="46">
        <v>3973</v>
      </c>
      <c r="E92" s="46">
        <v>3973</v>
      </c>
      <c r="F92" s="46">
        <v>3973</v>
      </c>
      <c r="G92" s="35">
        <f t="shared" si="18"/>
        <v>0</v>
      </c>
      <c r="H92" s="46">
        <v>3973</v>
      </c>
      <c r="I92" s="35">
        <f t="shared" si="19"/>
        <v>0</v>
      </c>
      <c r="J92" s="46">
        <v>3973</v>
      </c>
      <c r="K92" s="35">
        <f t="shared" si="20"/>
        <v>0</v>
      </c>
      <c r="L92" s="46">
        <v>3973</v>
      </c>
      <c r="M92" s="53">
        <f t="shared" si="12"/>
        <v>0</v>
      </c>
      <c r="N92" s="46">
        <v>3973</v>
      </c>
      <c r="O92" s="53">
        <f t="shared" si="13"/>
        <v>0</v>
      </c>
    </row>
    <row r="93" spans="1:15" ht="30.75" hidden="1" customHeight="1">
      <c r="A93" s="31" t="s">
        <v>270</v>
      </c>
      <c r="B93" s="64" t="s">
        <v>46</v>
      </c>
      <c r="C93" s="46">
        <v>929</v>
      </c>
      <c r="D93" s="46">
        <v>1505.2</v>
      </c>
      <c r="E93" s="46">
        <v>1505.2</v>
      </c>
      <c r="F93" s="46">
        <v>1505.2</v>
      </c>
      <c r="G93" s="35">
        <f t="shared" si="18"/>
        <v>0</v>
      </c>
      <c r="H93" s="46">
        <v>1505.2</v>
      </c>
      <c r="I93" s="35">
        <f t="shared" si="19"/>
        <v>0</v>
      </c>
      <c r="J93" s="46">
        <v>1505.2</v>
      </c>
      <c r="K93" s="35">
        <f t="shared" si="20"/>
        <v>0</v>
      </c>
      <c r="L93" s="46">
        <v>1505.2</v>
      </c>
      <c r="M93" s="53">
        <f t="shared" si="12"/>
        <v>0</v>
      </c>
      <c r="N93" s="46">
        <v>1505.2</v>
      </c>
      <c r="O93" s="53">
        <f t="shared" si="13"/>
        <v>0</v>
      </c>
    </row>
    <row r="94" spans="1:15" ht="42" hidden="1" customHeight="1">
      <c r="A94" s="31" t="s">
        <v>271</v>
      </c>
      <c r="B94" s="64" t="s">
        <v>272</v>
      </c>
      <c r="C94" s="46">
        <v>0</v>
      </c>
      <c r="D94" s="46">
        <v>958.2</v>
      </c>
      <c r="E94" s="46">
        <v>958.2</v>
      </c>
      <c r="F94" s="46"/>
      <c r="G94" s="35">
        <f t="shared" si="18"/>
        <v>-958.2</v>
      </c>
      <c r="H94" s="46"/>
      <c r="I94" s="35">
        <f t="shared" si="19"/>
        <v>0</v>
      </c>
      <c r="J94" s="46"/>
      <c r="K94" s="35">
        <f t="shared" si="20"/>
        <v>0</v>
      </c>
      <c r="L94" s="46"/>
      <c r="M94" s="53">
        <f t="shared" si="12"/>
        <v>0</v>
      </c>
      <c r="N94" s="46"/>
      <c r="O94" s="53">
        <f t="shared" si="13"/>
        <v>0</v>
      </c>
    </row>
    <row r="95" spans="1:15" ht="56.25" hidden="1">
      <c r="A95" s="31" t="s">
        <v>273</v>
      </c>
      <c r="B95" s="64" t="s">
        <v>274</v>
      </c>
      <c r="C95" s="46">
        <v>861.3</v>
      </c>
      <c r="D95" s="46">
        <v>1338.4</v>
      </c>
      <c r="E95" s="46">
        <v>1338.4</v>
      </c>
      <c r="F95" s="46">
        <v>1338.4</v>
      </c>
      <c r="G95" s="35">
        <f t="shared" si="18"/>
        <v>0</v>
      </c>
      <c r="H95" s="46">
        <v>669.2</v>
      </c>
      <c r="I95" s="35">
        <f t="shared" si="19"/>
        <v>-669.2</v>
      </c>
      <c r="J95" s="46">
        <v>669.2</v>
      </c>
      <c r="K95" s="35">
        <f t="shared" si="20"/>
        <v>0</v>
      </c>
      <c r="L95" s="46">
        <v>669.2</v>
      </c>
      <c r="M95" s="53">
        <f t="shared" si="12"/>
        <v>0</v>
      </c>
      <c r="N95" s="46">
        <v>669.2</v>
      </c>
      <c r="O95" s="53">
        <f t="shared" si="13"/>
        <v>0</v>
      </c>
    </row>
    <row r="96" spans="1:15" ht="40.9" hidden="1" customHeight="1">
      <c r="A96" s="31" t="s">
        <v>275</v>
      </c>
      <c r="B96" s="64" t="s">
        <v>276</v>
      </c>
      <c r="C96" s="46">
        <v>138.1</v>
      </c>
      <c r="D96" s="46">
        <v>138</v>
      </c>
      <c r="E96" s="46">
        <v>138</v>
      </c>
      <c r="F96" s="46">
        <v>138</v>
      </c>
      <c r="G96" s="35">
        <f t="shared" si="18"/>
        <v>0</v>
      </c>
      <c r="H96" s="46">
        <v>138</v>
      </c>
      <c r="I96" s="35">
        <f t="shared" si="19"/>
        <v>0</v>
      </c>
      <c r="J96" s="46">
        <v>138</v>
      </c>
      <c r="K96" s="35">
        <f t="shared" si="20"/>
        <v>0</v>
      </c>
      <c r="L96" s="46">
        <v>138</v>
      </c>
      <c r="M96" s="53">
        <f t="shared" si="12"/>
        <v>0</v>
      </c>
      <c r="N96" s="46">
        <v>138</v>
      </c>
      <c r="O96" s="53">
        <f t="shared" si="13"/>
        <v>0</v>
      </c>
    </row>
    <row r="97" spans="1:15" ht="41.45" hidden="1" customHeight="1">
      <c r="A97" s="31" t="s">
        <v>277</v>
      </c>
      <c r="B97" s="64" t="s">
        <v>278</v>
      </c>
      <c r="C97" s="46">
        <v>644.29999999999995</v>
      </c>
      <c r="D97" s="46">
        <v>686</v>
      </c>
      <c r="E97" s="46">
        <v>686</v>
      </c>
      <c r="F97" s="46">
        <v>686</v>
      </c>
      <c r="G97" s="35">
        <f t="shared" si="18"/>
        <v>0</v>
      </c>
      <c r="H97" s="46">
        <v>686</v>
      </c>
      <c r="I97" s="35">
        <f t="shared" si="19"/>
        <v>0</v>
      </c>
      <c r="J97" s="46">
        <v>686</v>
      </c>
      <c r="K97" s="35">
        <f t="shared" si="20"/>
        <v>0</v>
      </c>
      <c r="L97" s="46">
        <v>686</v>
      </c>
      <c r="M97" s="53">
        <f t="shared" si="12"/>
        <v>0</v>
      </c>
      <c r="N97" s="46">
        <v>686</v>
      </c>
      <c r="O97" s="53">
        <f t="shared" si="13"/>
        <v>0</v>
      </c>
    </row>
    <row r="98" spans="1:15" ht="33" hidden="1" customHeight="1">
      <c r="A98" s="31" t="s">
        <v>279</v>
      </c>
      <c r="B98" s="64" t="s">
        <v>280</v>
      </c>
      <c r="C98" s="46">
        <v>44714.1</v>
      </c>
      <c r="D98" s="46">
        <v>46420.800000000003</v>
      </c>
      <c r="E98" s="46">
        <v>46420.800000000003</v>
      </c>
      <c r="F98" s="46">
        <v>48374.7</v>
      </c>
      <c r="G98" s="35">
        <f t="shared" si="18"/>
        <v>1953.8999999999942</v>
      </c>
      <c r="H98" s="46">
        <v>49747.1</v>
      </c>
      <c r="I98" s="35">
        <f t="shared" si="19"/>
        <v>1372.4000000000015</v>
      </c>
      <c r="J98" s="46">
        <v>49747.1</v>
      </c>
      <c r="K98" s="35">
        <f t="shared" si="20"/>
        <v>0</v>
      </c>
      <c r="L98" s="46">
        <v>49747.1</v>
      </c>
      <c r="M98" s="53">
        <f t="shared" si="12"/>
        <v>0</v>
      </c>
      <c r="N98" s="46">
        <v>49747.1</v>
      </c>
      <c r="O98" s="53">
        <f t="shared" si="13"/>
        <v>0</v>
      </c>
    </row>
    <row r="99" spans="1:15" ht="33.75" hidden="1">
      <c r="A99" s="31" t="s">
        <v>283</v>
      </c>
      <c r="B99" s="64" t="s">
        <v>284</v>
      </c>
      <c r="C99" s="46">
        <v>565541.5</v>
      </c>
      <c r="D99" s="46">
        <v>377172.6</v>
      </c>
      <c r="E99" s="46">
        <v>377172.6</v>
      </c>
      <c r="F99" s="46">
        <v>382957.7</v>
      </c>
      <c r="G99" s="35">
        <f t="shared" si="18"/>
        <v>5785.1000000000349</v>
      </c>
      <c r="H99" s="46">
        <v>387144.1</v>
      </c>
      <c r="I99" s="35">
        <f t="shared" si="19"/>
        <v>4186.3999999999651</v>
      </c>
      <c r="J99" s="46">
        <v>387144.1</v>
      </c>
      <c r="K99" s="35">
        <f t="shared" si="20"/>
        <v>0</v>
      </c>
      <c r="L99" s="46">
        <v>387144.1</v>
      </c>
      <c r="M99" s="53">
        <f t="shared" si="12"/>
        <v>0</v>
      </c>
      <c r="N99" s="46">
        <v>387144.1</v>
      </c>
      <c r="O99" s="53">
        <f t="shared" si="13"/>
        <v>0</v>
      </c>
    </row>
    <row r="100" spans="1:15" ht="33.75" hidden="1">
      <c r="A100" s="31" t="s">
        <v>285</v>
      </c>
      <c r="B100" s="64" t="s">
        <v>286</v>
      </c>
      <c r="C100" s="46">
        <v>42906.7</v>
      </c>
      <c r="D100" s="46">
        <v>43845.9</v>
      </c>
      <c r="E100" s="46">
        <v>43845.9</v>
      </c>
      <c r="F100" s="46">
        <v>43845.9</v>
      </c>
      <c r="G100" s="35">
        <f t="shared" si="18"/>
        <v>0</v>
      </c>
      <c r="H100" s="46">
        <v>43845.9</v>
      </c>
      <c r="I100" s="35">
        <f t="shared" si="19"/>
        <v>0</v>
      </c>
      <c r="J100" s="46">
        <v>43845.9</v>
      </c>
      <c r="K100" s="35">
        <f t="shared" si="20"/>
        <v>0</v>
      </c>
      <c r="L100" s="46">
        <v>43845.9</v>
      </c>
      <c r="M100" s="53">
        <f t="shared" si="12"/>
        <v>0</v>
      </c>
      <c r="N100" s="46">
        <v>43845.9</v>
      </c>
      <c r="O100" s="53">
        <f t="shared" si="13"/>
        <v>0</v>
      </c>
    </row>
    <row r="101" spans="1:15" ht="40.15" hidden="1" customHeight="1">
      <c r="A101" s="31" t="s">
        <v>287</v>
      </c>
      <c r="B101" s="64" t="s">
        <v>288</v>
      </c>
      <c r="C101" s="46">
        <v>22141.9</v>
      </c>
      <c r="D101" s="46">
        <f>23773-23773</f>
        <v>0</v>
      </c>
      <c r="E101" s="46">
        <v>12185</v>
      </c>
      <c r="F101" s="46">
        <v>13099.1</v>
      </c>
      <c r="G101" s="35">
        <f t="shared" si="18"/>
        <v>914.10000000000036</v>
      </c>
      <c r="H101" s="46">
        <v>14016</v>
      </c>
      <c r="I101" s="35">
        <f t="shared" si="19"/>
        <v>916.89999999999964</v>
      </c>
      <c r="J101" s="46">
        <v>14016</v>
      </c>
      <c r="K101" s="35">
        <f t="shared" si="20"/>
        <v>0</v>
      </c>
      <c r="L101" s="46">
        <v>14016</v>
      </c>
      <c r="M101" s="53">
        <f t="shared" si="12"/>
        <v>0</v>
      </c>
      <c r="N101" s="46">
        <v>14016</v>
      </c>
      <c r="O101" s="53">
        <f t="shared" si="13"/>
        <v>0</v>
      </c>
    </row>
    <row r="102" spans="1:15" ht="41.45" hidden="1" customHeight="1">
      <c r="A102" s="31" t="s">
        <v>289</v>
      </c>
      <c r="B102" s="64" t="s">
        <v>290</v>
      </c>
      <c r="C102" s="46">
        <v>712810.3</v>
      </c>
      <c r="D102" s="46">
        <v>452583.7</v>
      </c>
      <c r="E102" s="46">
        <v>452583.7</v>
      </c>
      <c r="F102" s="46">
        <v>446862.7</v>
      </c>
      <c r="G102" s="35">
        <f t="shared" si="18"/>
        <v>-5721</v>
      </c>
      <c r="H102" s="46">
        <v>451665.4</v>
      </c>
      <c r="I102" s="35">
        <f t="shared" si="19"/>
        <v>4802.7000000000116</v>
      </c>
      <c r="J102" s="46">
        <v>451665</v>
      </c>
      <c r="K102" s="35">
        <f t="shared" si="20"/>
        <v>-0.40000000002328306</v>
      </c>
      <c r="L102" s="46">
        <v>451665</v>
      </c>
      <c r="M102" s="53">
        <f t="shared" si="12"/>
        <v>0</v>
      </c>
      <c r="N102" s="46">
        <v>451665</v>
      </c>
      <c r="O102" s="53">
        <f t="shared" si="13"/>
        <v>0</v>
      </c>
    </row>
    <row r="103" spans="1:15" ht="81" hidden="1" customHeight="1">
      <c r="A103" s="31" t="s">
        <v>291</v>
      </c>
      <c r="B103" s="64" t="s">
        <v>292</v>
      </c>
      <c r="C103" s="46">
        <v>0</v>
      </c>
      <c r="D103" s="46">
        <v>0</v>
      </c>
      <c r="E103" s="46">
        <v>0</v>
      </c>
      <c r="F103" s="46"/>
      <c r="G103" s="35">
        <f t="shared" si="18"/>
        <v>0</v>
      </c>
      <c r="H103" s="46"/>
      <c r="I103" s="35">
        <f t="shared" si="19"/>
        <v>0</v>
      </c>
      <c r="J103" s="46"/>
      <c r="K103" s="35">
        <f t="shared" si="20"/>
        <v>0</v>
      </c>
      <c r="L103" s="46"/>
      <c r="M103" s="53">
        <f t="shared" si="12"/>
        <v>0</v>
      </c>
      <c r="N103" s="46"/>
      <c r="O103" s="53">
        <f t="shared" si="13"/>
        <v>0</v>
      </c>
    </row>
    <row r="104" spans="1:15" ht="45.6" hidden="1" customHeight="1">
      <c r="A104" s="31" t="s">
        <v>293</v>
      </c>
      <c r="B104" s="64" t="s">
        <v>294</v>
      </c>
      <c r="C104" s="46">
        <v>96.3</v>
      </c>
      <c r="D104" s="46">
        <v>120.9</v>
      </c>
      <c r="E104" s="46">
        <v>120.9</v>
      </c>
      <c r="F104" s="46">
        <v>120.9</v>
      </c>
      <c r="G104" s="35">
        <f t="shared" si="18"/>
        <v>0</v>
      </c>
      <c r="H104" s="46">
        <v>120.9</v>
      </c>
      <c r="I104" s="35">
        <f t="shared" si="19"/>
        <v>0</v>
      </c>
      <c r="J104" s="46">
        <v>120.9</v>
      </c>
      <c r="K104" s="35">
        <f t="shared" si="20"/>
        <v>0</v>
      </c>
      <c r="L104" s="46">
        <v>120.9</v>
      </c>
      <c r="M104" s="53">
        <f t="shared" si="12"/>
        <v>0</v>
      </c>
      <c r="N104" s="46">
        <v>120.9</v>
      </c>
      <c r="O104" s="53">
        <f t="shared" si="13"/>
        <v>0</v>
      </c>
    </row>
    <row r="105" spans="1:15" ht="60" hidden="1" customHeight="1">
      <c r="A105" s="31" t="s">
        <v>295</v>
      </c>
      <c r="B105" s="64" t="s">
        <v>47</v>
      </c>
      <c r="C105" s="46">
        <v>27724</v>
      </c>
      <c r="D105" s="46">
        <v>40383</v>
      </c>
      <c r="E105" s="46">
        <v>40383</v>
      </c>
      <c r="F105" s="46">
        <v>41980.1</v>
      </c>
      <c r="G105" s="35">
        <f t="shared" si="18"/>
        <v>1597.0999999999985</v>
      </c>
      <c r="H105" s="46">
        <v>41980.1</v>
      </c>
      <c r="I105" s="35">
        <f t="shared" si="19"/>
        <v>0</v>
      </c>
      <c r="J105" s="46">
        <v>41980.1</v>
      </c>
      <c r="K105" s="35">
        <f t="shared" si="20"/>
        <v>0</v>
      </c>
      <c r="L105" s="46">
        <v>41980.1</v>
      </c>
      <c r="M105" s="53">
        <f t="shared" si="12"/>
        <v>0</v>
      </c>
      <c r="N105" s="46">
        <v>41980.1</v>
      </c>
      <c r="O105" s="53">
        <f t="shared" si="13"/>
        <v>0</v>
      </c>
    </row>
    <row r="106" spans="1:15" s="47" customFormat="1" ht="61.15" hidden="1" customHeight="1">
      <c r="A106" s="31" t="s">
        <v>296</v>
      </c>
      <c r="B106" s="64" t="s">
        <v>297</v>
      </c>
      <c r="C106" s="46">
        <v>55105.599999999999</v>
      </c>
      <c r="D106" s="46">
        <v>42001.4</v>
      </c>
      <c r="E106" s="46">
        <v>42001.4</v>
      </c>
      <c r="F106" s="46">
        <v>44295.4</v>
      </c>
      <c r="G106" s="35">
        <f t="shared" si="18"/>
        <v>2294</v>
      </c>
      <c r="H106" s="46">
        <v>46467</v>
      </c>
      <c r="I106" s="35">
        <f t="shared" si="19"/>
        <v>2171.5999999999985</v>
      </c>
      <c r="J106" s="46">
        <v>46467</v>
      </c>
      <c r="K106" s="35">
        <f t="shared" si="20"/>
        <v>0</v>
      </c>
      <c r="L106" s="46">
        <v>46467</v>
      </c>
      <c r="M106" s="53">
        <f t="shared" si="12"/>
        <v>0</v>
      </c>
      <c r="N106" s="46">
        <v>46467</v>
      </c>
      <c r="O106" s="53">
        <f t="shared" si="13"/>
        <v>0</v>
      </c>
    </row>
    <row r="107" spans="1:15" ht="42" hidden="1" customHeight="1">
      <c r="A107" s="31" t="s">
        <v>298</v>
      </c>
      <c r="B107" s="64" t="s">
        <v>299</v>
      </c>
      <c r="C107" s="46">
        <v>7105</v>
      </c>
      <c r="D107" s="46">
        <v>7210.7</v>
      </c>
      <c r="E107" s="46">
        <v>7210.7</v>
      </c>
      <c r="F107" s="46">
        <v>7479.2</v>
      </c>
      <c r="G107" s="35">
        <f t="shared" si="18"/>
        <v>268.5</v>
      </c>
      <c r="H107" s="46">
        <v>7479.2</v>
      </c>
      <c r="I107" s="35">
        <f t="shared" si="19"/>
        <v>0</v>
      </c>
      <c r="J107" s="46">
        <v>7479.2</v>
      </c>
      <c r="K107" s="35">
        <f t="shared" si="20"/>
        <v>0</v>
      </c>
      <c r="L107" s="46">
        <v>7479.2</v>
      </c>
      <c r="M107" s="53">
        <f t="shared" si="12"/>
        <v>0</v>
      </c>
      <c r="N107" s="46">
        <v>7479.2</v>
      </c>
      <c r="O107" s="53">
        <f t="shared" si="13"/>
        <v>0</v>
      </c>
    </row>
    <row r="108" spans="1:15" s="47" customFormat="1" ht="63" hidden="1" customHeight="1">
      <c r="A108" s="31" t="s">
        <v>300</v>
      </c>
      <c r="B108" s="64" t="s">
        <v>301</v>
      </c>
      <c r="C108" s="46">
        <v>21463.599999999999</v>
      </c>
      <c r="D108" s="46">
        <v>23605.7</v>
      </c>
      <c r="E108" s="46">
        <v>23605.7</v>
      </c>
      <c r="F108" s="46">
        <v>24267.3</v>
      </c>
      <c r="G108" s="35">
        <f t="shared" si="18"/>
        <v>661.59999999999854</v>
      </c>
      <c r="H108" s="46">
        <v>24321</v>
      </c>
      <c r="I108" s="35">
        <f t="shared" si="19"/>
        <v>53.700000000000728</v>
      </c>
      <c r="J108" s="46">
        <v>24321</v>
      </c>
      <c r="K108" s="35">
        <f t="shared" si="20"/>
        <v>0</v>
      </c>
      <c r="L108" s="46">
        <v>24321</v>
      </c>
      <c r="M108" s="53">
        <f t="shared" si="12"/>
        <v>0</v>
      </c>
      <c r="N108" s="46">
        <v>24321</v>
      </c>
      <c r="O108" s="53">
        <f t="shared" si="13"/>
        <v>0</v>
      </c>
    </row>
    <row r="109" spans="1:15" s="47" customFormat="1" ht="39" hidden="1" customHeight="1">
      <c r="A109" s="31" t="s">
        <v>302</v>
      </c>
      <c r="B109" s="64" t="s">
        <v>303</v>
      </c>
      <c r="C109" s="46">
        <v>0</v>
      </c>
      <c r="D109" s="46">
        <v>0</v>
      </c>
      <c r="E109" s="46">
        <v>0</v>
      </c>
      <c r="F109" s="46"/>
      <c r="G109" s="35">
        <f t="shared" si="18"/>
        <v>0</v>
      </c>
      <c r="H109" s="46"/>
      <c r="I109" s="35">
        <f t="shared" si="19"/>
        <v>0</v>
      </c>
      <c r="J109" s="46"/>
      <c r="K109" s="35">
        <f t="shared" si="20"/>
        <v>0</v>
      </c>
      <c r="L109" s="46"/>
      <c r="M109" s="53">
        <f t="shared" si="12"/>
        <v>0</v>
      </c>
      <c r="N109" s="46"/>
      <c r="O109" s="53">
        <f t="shared" si="13"/>
        <v>0</v>
      </c>
    </row>
    <row r="110" spans="1:15" s="47" customFormat="1" ht="60" hidden="1" customHeight="1">
      <c r="A110" s="74" t="s">
        <v>304</v>
      </c>
      <c r="B110" s="64" t="s">
        <v>305</v>
      </c>
      <c r="C110" s="46">
        <v>253465.3</v>
      </c>
      <c r="D110" s="46">
        <v>0</v>
      </c>
      <c r="E110" s="46">
        <v>263668</v>
      </c>
      <c r="F110" s="46"/>
      <c r="G110" s="35">
        <f t="shared" si="18"/>
        <v>-263668</v>
      </c>
      <c r="H110" s="46"/>
      <c r="I110" s="35">
        <f t="shared" si="19"/>
        <v>0</v>
      </c>
      <c r="J110" s="46"/>
      <c r="K110" s="35">
        <f t="shared" si="20"/>
        <v>0</v>
      </c>
      <c r="L110" s="46"/>
      <c r="M110" s="53">
        <f t="shared" si="12"/>
        <v>0</v>
      </c>
      <c r="N110" s="46"/>
      <c r="O110" s="53">
        <f t="shared" si="13"/>
        <v>0</v>
      </c>
    </row>
    <row r="111" spans="1:15" s="47" customFormat="1" ht="45" hidden="1">
      <c r="A111" s="74" t="s">
        <v>306</v>
      </c>
      <c r="B111" s="64" t="s">
        <v>307</v>
      </c>
      <c r="C111" s="46">
        <v>46430.2</v>
      </c>
      <c r="D111" s="46">
        <v>31102.2</v>
      </c>
      <c r="E111" s="46">
        <f>18447+29592.8</f>
        <v>48039.8</v>
      </c>
      <c r="F111" s="46"/>
      <c r="G111" s="35"/>
      <c r="H111" s="46"/>
      <c r="I111" s="35"/>
      <c r="J111" s="46"/>
      <c r="K111" s="35"/>
      <c r="L111" s="46"/>
      <c r="M111" s="53">
        <f t="shared" si="12"/>
        <v>0</v>
      </c>
      <c r="N111" s="46"/>
      <c r="O111" s="53">
        <f t="shared" si="13"/>
        <v>0</v>
      </c>
    </row>
    <row r="112" spans="1:15" s="47" customFormat="1" ht="50.45" hidden="1" customHeight="1">
      <c r="A112" s="74" t="s">
        <v>308</v>
      </c>
      <c r="B112" s="64" t="s">
        <v>309</v>
      </c>
      <c r="C112" s="46">
        <v>55006.3</v>
      </c>
      <c r="D112" s="46">
        <v>56170.7</v>
      </c>
      <c r="E112" s="46">
        <v>56170.7</v>
      </c>
      <c r="F112" s="46">
        <v>56621.9</v>
      </c>
      <c r="G112" s="35">
        <f>F112-E111</f>
        <v>8582.0999999999985</v>
      </c>
      <c r="H112" s="46">
        <v>56634</v>
      </c>
      <c r="I112" s="35">
        <f>H112-F112</f>
        <v>12.099999999998545</v>
      </c>
      <c r="J112" s="46">
        <v>56634</v>
      </c>
      <c r="K112" s="35">
        <f>J112-H112</f>
        <v>0</v>
      </c>
      <c r="L112" s="46">
        <v>56634</v>
      </c>
      <c r="M112" s="53">
        <f t="shared" si="12"/>
        <v>0</v>
      </c>
      <c r="N112" s="46">
        <v>56634</v>
      </c>
      <c r="O112" s="53">
        <f t="shared" si="13"/>
        <v>0</v>
      </c>
    </row>
    <row r="113" spans="1:15" s="47" customFormat="1" ht="43.9" hidden="1" customHeight="1">
      <c r="A113" s="74" t="s">
        <v>310</v>
      </c>
      <c r="B113" s="64" t="s">
        <v>311</v>
      </c>
      <c r="C113" s="46">
        <v>473.5</v>
      </c>
      <c r="D113" s="46">
        <v>541.5</v>
      </c>
      <c r="E113" s="46">
        <v>541.5</v>
      </c>
      <c r="F113" s="46">
        <v>620.29999999999995</v>
      </c>
      <c r="G113" s="35">
        <f>F113-E113</f>
        <v>78.799999999999955</v>
      </c>
      <c r="H113" s="46">
        <v>620.29999999999995</v>
      </c>
      <c r="I113" s="35">
        <f>H113-F113</f>
        <v>0</v>
      </c>
      <c r="J113" s="46">
        <v>620.29999999999995</v>
      </c>
      <c r="K113" s="35">
        <f>J113-H113</f>
        <v>0</v>
      </c>
      <c r="L113" s="46">
        <v>620.29999999999995</v>
      </c>
      <c r="M113" s="53">
        <f t="shared" si="12"/>
        <v>0</v>
      </c>
      <c r="N113" s="46">
        <v>620.29999999999995</v>
      </c>
      <c r="O113" s="53">
        <f t="shared" si="13"/>
        <v>0</v>
      </c>
    </row>
    <row r="114" spans="1:15" s="47" customFormat="1" ht="43.9" hidden="1" customHeight="1">
      <c r="A114" s="74" t="s">
        <v>63</v>
      </c>
      <c r="B114" s="64" t="s">
        <v>71</v>
      </c>
      <c r="C114" s="46">
        <v>153777.9</v>
      </c>
      <c r="D114" s="46">
        <v>162364.5</v>
      </c>
      <c r="E114" s="46">
        <v>162364.5</v>
      </c>
      <c r="F114" s="46"/>
      <c r="G114" s="35">
        <f>F114-E114</f>
        <v>-162364.5</v>
      </c>
      <c r="H114" s="46"/>
      <c r="I114" s="35">
        <f>H114-F114</f>
        <v>0</v>
      </c>
      <c r="J114" s="46"/>
      <c r="K114" s="35">
        <f>J114-H114</f>
        <v>0</v>
      </c>
      <c r="L114" s="46"/>
      <c r="M114" s="53">
        <f t="shared" si="12"/>
        <v>0</v>
      </c>
      <c r="N114" s="46"/>
      <c r="O114" s="53">
        <f t="shared" si="13"/>
        <v>0</v>
      </c>
    </row>
    <row r="115" spans="1:15" s="38" customFormat="1">
      <c r="A115" s="48" t="s">
        <v>312</v>
      </c>
      <c r="B115" s="66" t="s">
        <v>313</v>
      </c>
      <c r="C115" s="96">
        <f t="shared" ref="C115:L115" si="21">SUM(C116:C129)</f>
        <v>4095687.2941799997</v>
      </c>
      <c r="D115" s="96">
        <f t="shared" si="21"/>
        <v>1275170.2</v>
      </c>
      <c r="E115" s="96">
        <f t="shared" si="21"/>
        <v>2561681.2000000002</v>
      </c>
      <c r="F115" s="96">
        <f t="shared" si="21"/>
        <v>2346.1999999999998</v>
      </c>
      <c r="G115" s="96">
        <f t="shared" si="21"/>
        <v>-2559335</v>
      </c>
      <c r="H115" s="96">
        <f t="shared" si="21"/>
        <v>2346.1999999999998</v>
      </c>
      <c r="I115" s="96">
        <f t="shared" si="21"/>
        <v>0</v>
      </c>
      <c r="J115" s="96">
        <f t="shared" si="21"/>
        <v>2346.1999999999998</v>
      </c>
      <c r="K115" s="96">
        <f t="shared" si="21"/>
        <v>0</v>
      </c>
      <c r="L115" s="96">
        <f t="shared" si="21"/>
        <v>2346.1999999999998</v>
      </c>
      <c r="M115" s="53">
        <f t="shared" si="12"/>
        <v>0</v>
      </c>
      <c r="N115" s="96">
        <f>SUM(N116:N129)</f>
        <v>2346.1999999999998</v>
      </c>
      <c r="O115" s="53">
        <f t="shared" si="13"/>
        <v>0</v>
      </c>
    </row>
    <row r="116" spans="1:15" s="47" customFormat="1" ht="33.75" hidden="1">
      <c r="A116" s="31" t="s">
        <v>314</v>
      </c>
      <c r="B116" s="64" t="s">
        <v>315</v>
      </c>
      <c r="C116" s="46">
        <v>9657.7459799999997</v>
      </c>
      <c r="D116" s="46">
        <v>0</v>
      </c>
      <c r="E116" s="46">
        <f>2196+1067</f>
        <v>3263</v>
      </c>
      <c r="F116" s="46"/>
      <c r="G116" s="35">
        <f t="shared" ref="G116:G129" si="22">F116-E116</f>
        <v>-3263</v>
      </c>
      <c r="H116" s="46"/>
      <c r="I116" s="35">
        <f t="shared" ref="I116:I129" si="23">H116-F116</f>
        <v>0</v>
      </c>
      <c r="J116" s="46"/>
      <c r="K116" s="35">
        <f t="shared" ref="K116:K129" si="24">J116-H116</f>
        <v>0</v>
      </c>
      <c r="L116" s="46"/>
      <c r="M116" s="53">
        <f t="shared" si="12"/>
        <v>0</v>
      </c>
      <c r="N116" s="46"/>
      <c r="O116" s="53">
        <f t="shared" si="13"/>
        <v>0</v>
      </c>
    </row>
    <row r="117" spans="1:15" ht="33.6" hidden="1" customHeight="1">
      <c r="A117" s="31" t="s">
        <v>316</v>
      </c>
      <c r="B117" s="64" t="s">
        <v>317</v>
      </c>
      <c r="C117" s="46">
        <v>2693.1082000000001</v>
      </c>
      <c r="D117" s="46">
        <v>0</v>
      </c>
      <c r="E117" s="46">
        <f>970+377</f>
        <v>1347</v>
      </c>
      <c r="F117" s="46"/>
      <c r="G117" s="35">
        <f t="shared" si="22"/>
        <v>-1347</v>
      </c>
      <c r="H117" s="46"/>
      <c r="I117" s="35">
        <f t="shared" si="23"/>
        <v>0</v>
      </c>
      <c r="J117" s="46"/>
      <c r="K117" s="35">
        <f t="shared" si="24"/>
        <v>0</v>
      </c>
      <c r="L117" s="46"/>
      <c r="M117" s="53">
        <f t="shared" si="12"/>
        <v>0</v>
      </c>
      <c r="N117" s="46"/>
      <c r="O117" s="53">
        <f t="shared" si="13"/>
        <v>0</v>
      </c>
    </row>
    <row r="118" spans="1:15" s="38" customFormat="1" ht="135" hidden="1">
      <c r="A118" s="31" t="s">
        <v>318</v>
      </c>
      <c r="B118" s="64" t="s">
        <v>319</v>
      </c>
      <c r="C118" s="46">
        <v>0</v>
      </c>
      <c r="D118" s="46">
        <v>0</v>
      </c>
      <c r="E118" s="46">
        <v>0</v>
      </c>
      <c r="F118" s="46"/>
      <c r="G118" s="35">
        <f t="shared" si="22"/>
        <v>0</v>
      </c>
      <c r="H118" s="46"/>
      <c r="I118" s="35">
        <f t="shared" si="23"/>
        <v>0</v>
      </c>
      <c r="J118" s="46"/>
      <c r="K118" s="35">
        <f t="shared" si="24"/>
        <v>0</v>
      </c>
      <c r="L118" s="46"/>
      <c r="M118" s="53">
        <f t="shared" si="12"/>
        <v>0</v>
      </c>
      <c r="N118" s="46"/>
      <c r="O118" s="53">
        <f t="shared" si="13"/>
        <v>0</v>
      </c>
    </row>
    <row r="119" spans="1:15" ht="73.900000000000006" hidden="1" customHeight="1">
      <c r="A119" s="31" t="s">
        <v>320</v>
      </c>
      <c r="B119" s="64" t="s">
        <v>321</v>
      </c>
      <c r="C119" s="46">
        <v>276354</v>
      </c>
      <c r="D119" s="46">
        <v>0</v>
      </c>
      <c r="E119" s="46">
        <v>0</v>
      </c>
      <c r="F119" s="46"/>
      <c r="G119" s="35">
        <f t="shared" si="22"/>
        <v>0</v>
      </c>
      <c r="H119" s="46"/>
      <c r="I119" s="35">
        <f t="shared" si="23"/>
        <v>0</v>
      </c>
      <c r="J119" s="46"/>
      <c r="K119" s="35">
        <f t="shared" si="24"/>
        <v>0</v>
      </c>
      <c r="L119" s="46"/>
      <c r="M119" s="53">
        <f t="shared" si="12"/>
        <v>0</v>
      </c>
      <c r="N119" s="46"/>
      <c r="O119" s="53">
        <f t="shared" si="13"/>
        <v>0</v>
      </c>
    </row>
    <row r="120" spans="1:15" ht="101.25" hidden="1">
      <c r="A120" s="31" t="s">
        <v>322</v>
      </c>
      <c r="B120" s="64" t="s">
        <v>323</v>
      </c>
      <c r="C120" s="46">
        <v>0</v>
      </c>
      <c r="D120" s="46">
        <v>0</v>
      </c>
      <c r="E120" s="46">
        <v>0</v>
      </c>
      <c r="F120" s="46"/>
      <c r="G120" s="35">
        <f t="shared" si="22"/>
        <v>0</v>
      </c>
      <c r="H120" s="46"/>
      <c r="I120" s="35">
        <f t="shared" si="23"/>
        <v>0</v>
      </c>
      <c r="J120" s="46"/>
      <c r="K120" s="35">
        <f t="shared" si="24"/>
        <v>0</v>
      </c>
      <c r="L120" s="46"/>
      <c r="M120" s="53">
        <f t="shared" si="12"/>
        <v>0</v>
      </c>
      <c r="N120" s="46"/>
      <c r="O120" s="53">
        <f t="shared" si="13"/>
        <v>0</v>
      </c>
    </row>
    <row r="121" spans="1:15" ht="67.5" hidden="1">
      <c r="A121" s="31" t="s">
        <v>324</v>
      </c>
      <c r="B121" s="64" t="s">
        <v>325</v>
      </c>
      <c r="C121" s="46">
        <v>0</v>
      </c>
      <c r="D121" s="46">
        <v>0</v>
      </c>
      <c r="E121" s="46">
        <v>0</v>
      </c>
      <c r="F121" s="46"/>
      <c r="G121" s="35">
        <f t="shared" si="22"/>
        <v>0</v>
      </c>
      <c r="H121" s="46"/>
      <c r="I121" s="35">
        <f t="shared" si="23"/>
        <v>0</v>
      </c>
      <c r="J121" s="46"/>
      <c r="K121" s="35">
        <f t="shared" si="24"/>
        <v>0</v>
      </c>
      <c r="L121" s="46"/>
      <c r="M121" s="53">
        <f t="shared" si="12"/>
        <v>0</v>
      </c>
      <c r="N121" s="46"/>
      <c r="O121" s="53">
        <f t="shared" si="13"/>
        <v>0</v>
      </c>
    </row>
    <row r="122" spans="1:15" ht="43.5" hidden="1" customHeight="1">
      <c r="A122" s="31" t="s">
        <v>326</v>
      </c>
      <c r="B122" s="64" t="s">
        <v>327</v>
      </c>
      <c r="C122" s="46">
        <v>0</v>
      </c>
      <c r="D122" s="46">
        <v>0</v>
      </c>
      <c r="E122" s="46">
        <v>0</v>
      </c>
      <c r="F122" s="46"/>
      <c r="G122" s="35">
        <f t="shared" si="22"/>
        <v>0</v>
      </c>
      <c r="H122" s="46"/>
      <c r="I122" s="35">
        <f t="shared" si="23"/>
        <v>0</v>
      </c>
      <c r="J122" s="46"/>
      <c r="K122" s="35">
        <f t="shared" si="24"/>
        <v>0</v>
      </c>
      <c r="L122" s="46"/>
      <c r="M122" s="53">
        <f t="shared" si="12"/>
        <v>0</v>
      </c>
      <c r="N122" s="46"/>
      <c r="O122" s="53">
        <f t="shared" si="13"/>
        <v>0</v>
      </c>
    </row>
    <row r="123" spans="1:15" ht="45" hidden="1">
      <c r="A123" s="31" t="s">
        <v>328</v>
      </c>
      <c r="B123" s="64" t="s">
        <v>329</v>
      </c>
      <c r="C123" s="46">
        <v>127799.8</v>
      </c>
      <c r="D123" s="46">
        <v>0</v>
      </c>
      <c r="E123" s="46">
        <v>123914</v>
      </c>
      <c r="F123" s="46"/>
      <c r="G123" s="35">
        <f t="shared" si="22"/>
        <v>-123914</v>
      </c>
      <c r="H123" s="46"/>
      <c r="I123" s="35">
        <f t="shared" si="23"/>
        <v>0</v>
      </c>
      <c r="J123" s="46"/>
      <c r="K123" s="35">
        <f t="shared" si="24"/>
        <v>0</v>
      </c>
      <c r="L123" s="46"/>
      <c r="M123" s="53">
        <f t="shared" si="12"/>
        <v>0</v>
      </c>
      <c r="N123" s="46"/>
      <c r="O123" s="53">
        <f t="shared" si="13"/>
        <v>0</v>
      </c>
    </row>
    <row r="124" spans="1:15" s="47" customFormat="1" ht="45" hidden="1">
      <c r="A124" s="31" t="s">
        <v>7</v>
      </c>
      <c r="B124" s="64" t="s">
        <v>8</v>
      </c>
      <c r="C124" s="46">
        <v>0</v>
      </c>
      <c r="D124" s="46">
        <v>0</v>
      </c>
      <c r="E124" s="46">
        <v>0</v>
      </c>
      <c r="F124" s="46"/>
      <c r="G124" s="35">
        <f t="shared" si="22"/>
        <v>0</v>
      </c>
      <c r="H124" s="46"/>
      <c r="I124" s="35">
        <f t="shared" si="23"/>
        <v>0</v>
      </c>
      <c r="J124" s="46"/>
      <c r="K124" s="35">
        <f t="shared" si="24"/>
        <v>0</v>
      </c>
      <c r="L124" s="46"/>
      <c r="M124" s="53">
        <f t="shared" si="12"/>
        <v>0</v>
      </c>
      <c r="N124" s="46"/>
      <c r="O124" s="53">
        <f t="shared" si="13"/>
        <v>0</v>
      </c>
    </row>
    <row r="125" spans="1:15" s="47" customFormat="1" ht="56.25" hidden="1">
      <c r="A125" s="31" t="s">
        <v>9</v>
      </c>
      <c r="B125" s="64" t="s">
        <v>10</v>
      </c>
      <c r="C125" s="46">
        <v>0</v>
      </c>
      <c r="D125" s="46">
        <v>0</v>
      </c>
      <c r="E125" s="46">
        <v>0</v>
      </c>
      <c r="F125" s="46"/>
      <c r="G125" s="35">
        <f t="shared" si="22"/>
        <v>0</v>
      </c>
      <c r="H125" s="46"/>
      <c r="I125" s="35">
        <f t="shared" si="23"/>
        <v>0</v>
      </c>
      <c r="J125" s="46"/>
      <c r="K125" s="35">
        <f t="shared" si="24"/>
        <v>0</v>
      </c>
      <c r="L125" s="46"/>
      <c r="M125" s="53">
        <f t="shared" si="12"/>
        <v>0</v>
      </c>
      <c r="N125" s="46"/>
      <c r="O125" s="53">
        <f t="shared" si="13"/>
        <v>0</v>
      </c>
    </row>
    <row r="126" spans="1:15" s="47" customFormat="1" ht="31.9" hidden="1" customHeight="1">
      <c r="A126" s="31" t="s">
        <v>11</v>
      </c>
      <c r="B126" s="64" t="s">
        <v>12</v>
      </c>
      <c r="C126" s="46">
        <v>2602</v>
      </c>
      <c r="D126" s="46">
        <v>2346.1999999999998</v>
      </c>
      <c r="E126" s="46">
        <v>2346.1999999999998</v>
      </c>
      <c r="F126" s="46">
        <v>2346.1999999999998</v>
      </c>
      <c r="G126" s="35">
        <f t="shared" si="22"/>
        <v>0</v>
      </c>
      <c r="H126" s="46">
        <v>2346.1999999999998</v>
      </c>
      <c r="I126" s="35">
        <f t="shared" si="23"/>
        <v>0</v>
      </c>
      <c r="J126" s="46">
        <v>2346.1999999999998</v>
      </c>
      <c r="K126" s="35">
        <f t="shared" si="24"/>
        <v>0</v>
      </c>
      <c r="L126" s="46">
        <v>2346.1999999999998</v>
      </c>
      <c r="M126" s="53">
        <f t="shared" si="12"/>
        <v>0</v>
      </c>
      <c r="N126" s="46">
        <v>2346.1999999999998</v>
      </c>
      <c r="O126" s="53">
        <f t="shared" si="13"/>
        <v>0</v>
      </c>
    </row>
    <row r="127" spans="1:15" s="47" customFormat="1" ht="33.75" hidden="1">
      <c r="A127" s="31" t="s">
        <v>13</v>
      </c>
      <c r="B127" s="64" t="s">
        <v>14</v>
      </c>
      <c r="C127" s="46">
        <v>803235.6</v>
      </c>
      <c r="D127" s="46">
        <v>0</v>
      </c>
      <c r="E127" s="46">
        <v>828190</v>
      </c>
      <c r="F127" s="46"/>
      <c r="G127" s="35">
        <f t="shared" si="22"/>
        <v>-828190</v>
      </c>
      <c r="H127" s="46"/>
      <c r="I127" s="35">
        <f t="shared" si="23"/>
        <v>0</v>
      </c>
      <c r="J127" s="46"/>
      <c r="K127" s="35">
        <f t="shared" si="24"/>
        <v>0</v>
      </c>
      <c r="L127" s="46"/>
      <c r="M127" s="53">
        <f t="shared" si="12"/>
        <v>0</v>
      </c>
      <c r="N127" s="46"/>
      <c r="O127" s="53">
        <f t="shared" si="13"/>
        <v>0</v>
      </c>
    </row>
    <row r="128" spans="1:15" s="47" customFormat="1" ht="52.15" hidden="1" customHeight="1">
      <c r="A128" s="31" t="s">
        <v>53</v>
      </c>
      <c r="B128" s="64" t="s">
        <v>55</v>
      </c>
      <c r="C128" s="46">
        <v>1771899.6</v>
      </c>
      <c r="D128" s="46">
        <v>1272824</v>
      </c>
      <c r="E128" s="46">
        <v>1272824</v>
      </c>
      <c r="F128" s="46"/>
      <c r="G128" s="35">
        <f t="shared" si="22"/>
        <v>-1272824</v>
      </c>
      <c r="H128" s="46"/>
      <c r="I128" s="35">
        <f t="shared" si="23"/>
        <v>0</v>
      </c>
      <c r="J128" s="46"/>
      <c r="K128" s="35">
        <f t="shared" si="24"/>
        <v>0</v>
      </c>
      <c r="L128" s="46"/>
      <c r="M128" s="53">
        <f t="shared" si="12"/>
        <v>0</v>
      </c>
      <c r="N128" s="46"/>
      <c r="O128" s="53">
        <f t="shared" si="13"/>
        <v>0</v>
      </c>
    </row>
    <row r="129" spans="1:15" s="47" customFormat="1" ht="33.75" hidden="1">
      <c r="A129" s="31" t="s">
        <v>15</v>
      </c>
      <c r="B129" s="64" t="s">
        <v>16</v>
      </c>
      <c r="C129" s="46">
        <v>1101445.44</v>
      </c>
      <c r="D129" s="46">
        <v>0</v>
      </c>
      <c r="E129" s="46">
        <v>329797</v>
      </c>
      <c r="F129" s="46"/>
      <c r="G129" s="35">
        <f t="shared" si="22"/>
        <v>-329797</v>
      </c>
      <c r="H129" s="46"/>
      <c r="I129" s="35">
        <f t="shared" si="23"/>
        <v>0</v>
      </c>
      <c r="J129" s="46"/>
      <c r="K129" s="35">
        <f t="shared" si="24"/>
        <v>0</v>
      </c>
      <c r="L129" s="46"/>
      <c r="M129" s="53">
        <f t="shared" si="12"/>
        <v>0</v>
      </c>
      <c r="N129" s="46"/>
      <c r="O129" s="53">
        <f t="shared" si="13"/>
        <v>0</v>
      </c>
    </row>
    <row r="130" spans="1:15" s="38" customFormat="1" ht="24.75" customHeight="1">
      <c r="A130" s="48" t="s">
        <v>17</v>
      </c>
      <c r="B130" s="66" t="s">
        <v>18</v>
      </c>
      <c r="C130" s="96">
        <f>C131+C132</f>
        <v>784.18100000000004</v>
      </c>
      <c r="D130" s="96">
        <f t="shared" ref="D130:K130" si="25">D131+D132</f>
        <v>0</v>
      </c>
      <c r="E130" s="96">
        <f t="shared" si="25"/>
        <v>23660</v>
      </c>
      <c r="F130" s="96">
        <f t="shared" si="25"/>
        <v>0</v>
      </c>
      <c r="G130" s="96">
        <f t="shared" si="25"/>
        <v>-23660</v>
      </c>
      <c r="H130" s="96">
        <f t="shared" si="25"/>
        <v>0</v>
      </c>
      <c r="I130" s="96">
        <f t="shared" si="25"/>
        <v>0</v>
      </c>
      <c r="J130" s="96">
        <f t="shared" si="25"/>
        <v>0</v>
      </c>
      <c r="K130" s="96">
        <f t="shared" si="25"/>
        <v>0</v>
      </c>
      <c r="L130" s="96">
        <f>L131+L132</f>
        <v>0</v>
      </c>
      <c r="M130" s="53">
        <f t="shared" si="12"/>
        <v>0</v>
      </c>
      <c r="N130" s="96">
        <f>N131+N132</f>
        <v>0</v>
      </c>
      <c r="O130" s="53">
        <f t="shared" si="13"/>
        <v>0</v>
      </c>
    </row>
    <row r="131" spans="1:15" ht="35.25" hidden="1" customHeight="1">
      <c r="A131" s="31" t="s">
        <v>19</v>
      </c>
      <c r="B131" s="64" t="s">
        <v>20</v>
      </c>
      <c r="C131" s="46"/>
      <c r="D131" s="46">
        <v>0</v>
      </c>
      <c r="E131" s="46">
        <v>23630</v>
      </c>
      <c r="F131" s="46"/>
      <c r="G131" s="35">
        <f>F131-E131</f>
        <v>-23630</v>
      </c>
      <c r="H131" s="46"/>
      <c r="I131" s="35">
        <f>H131-F131</f>
        <v>0</v>
      </c>
      <c r="J131" s="46"/>
      <c r="K131" s="35">
        <f>J131-H131</f>
        <v>0</v>
      </c>
      <c r="L131" s="46"/>
      <c r="M131" s="53">
        <f t="shared" si="12"/>
        <v>0</v>
      </c>
      <c r="N131" s="46"/>
      <c r="O131" s="53">
        <f t="shared" si="13"/>
        <v>0</v>
      </c>
    </row>
    <row r="132" spans="1:15" s="38" customFormat="1" ht="28.5" hidden="1" customHeight="1">
      <c r="A132" s="31" t="s">
        <v>21</v>
      </c>
      <c r="B132" s="64" t="s">
        <v>22</v>
      </c>
      <c r="C132" s="46">
        <f>C133</f>
        <v>784.18100000000004</v>
      </c>
      <c r="D132" s="46">
        <f>D133</f>
        <v>0</v>
      </c>
      <c r="E132" s="46">
        <f>E133</f>
        <v>30</v>
      </c>
      <c r="F132" s="46">
        <f>F133</f>
        <v>0</v>
      </c>
      <c r="G132" s="35">
        <f>F132-E132</f>
        <v>-30</v>
      </c>
      <c r="H132" s="46">
        <f>H133</f>
        <v>0</v>
      </c>
      <c r="I132" s="35">
        <f>H132-F132</f>
        <v>0</v>
      </c>
      <c r="J132" s="46">
        <f>J133</f>
        <v>0</v>
      </c>
      <c r="K132" s="35">
        <f>J132-H132</f>
        <v>0</v>
      </c>
      <c r="L132" s="46">
        <f>L133</f>
        <v>0</v>
      </c>
      <c r="M132" s="53">
        <f t="shared" si="12"/>
        <v>0</v>
      </c>
      <c r="N132" s="46">
        <f>N133</f>
        <v>0</v>
      </c>
      <c r="O132" s="53">
        <f t="shared" si="13"/>
        <v>0</v>
      </c>
    </row>
    <row r="133" spans="1:15" ht="35.25" hidden="1" customHeight="1">
      <c r="A133" s="31" t="s">
        <v>23</v>
      </c>
      <c r="B133" s="64" t="s">
        <v>24</v>
      </c>
      <c r="C133" s="46">
        <v>784.18100000000004</v>
      </c>
      <c r="D133" s="46">
        <v>0</v>
      </c>
      <c r="E133" s="46">
        <v>30</v>
      </c>
      <c r="F133" s="46"/>
      <c r="G133" s="35">
        <f>F133-E133</f>
        <v>-30</v>
      </c>
      <c r="H133" s="46"/>
      <c r="I133" s="35">
        <f>H133-F133</f>
        <v>0</v>
      </c>
      <c r="J133" s="46"/>
      <c r="K133" s="35">
        <f>J133-H133</f>
        <v>0</v>
      </c>
      <c r="L133" s="46"/>
      <c r="M133" s="53">
        <f t="shared" si="12"/>
        <v>0</v>
      </c>
      <c r="N133" s="46"/>
      <c r="O133" s="53">
        <f t="shared" si="13"/>
        <v>0</v>
      </c>
    </row>
    <row r="134" spans="1:15" ht="39.75" hidden="1" customHeight="1">
      <c r="A134" s="31" t="s">
        <v>25</v>
      </c>
      <c r="B134" s="64" t="s">
        <v>26</v>
      </c>
      <c r="C134" s="98"/>
      <c r="D134" s="98">
        <v>0</v>
      </c>
      <c r="E134" s="98">
        <v>0</v>
      </c>
      <c r="F134" s="98">
        <v>0</v>
      </c>
      <c r="G134" s="35">
        <f>F134-E134</f>
        <v>0</v>
      </c>
      <c r="H134" s="98">
        <v>0</v>
      </c>
      <c r="I134" s="35">
        <f>H134-F134</f>
        <v>0</v>
      </c>
      <c r="J134" s="98">
        <v>0</v>
      </c>
      <c r="K134" s="35">
        <f>J134-H134</f>
        <v>0</v>
      </c>
      <c r="L134" s="98">
        <v>0</v>
      </c>
      <c r="M134" s="53">
        <f t="shared" si="12"/>
        <v>0</v>
      </c>
      <c r="N134" s="98">
        <v>0</v>
      </c>
      <c r="O134" s="53">
        <f t="shared" si="13"/>
        <v>0</v>
      </c>
    </row>
    <row r="135" spans="1:15" s="75" customFormat="1" ht="39.75" customHeight="1">
      <c r="A135" s="48" t="s">
        <v>27</v>
      </c>
      <c r="B135" s="66" t="s">
        <v>28</v>
      </c>
      <c r="C135" s="99">
        <f>C136</f>
        <v>104681.083</v>
      </c>
      <c r="D135" s="99">
        <f>D136</f>
        <v>196012</v>
      </c>
      <c r="E135" s="99">
        <f>E136</f>
        <v>353126</v>
      </c>
      <c r="F135" s="99">
        <f t="shared" ref="F135:N135" si="26">F136</f>
        <v>0</v>
      </c>
      <c r="G135" s="99">
        <f t="shared" si="26"/>
        <v>-353126</v>
      </c>
      <c r="H135" s="99">
        <f t="shared" si="26"/>
        <v>0</v>
      </c>
      <c r="I135" s="99">
        <f t="shared" si="26"/>
        <v>0</v>
      </c>
      <c r="J135" s="99">
        <f t="shared" si="26"/>
        <v>0</v>
      </c>
      <c r="K135" s="99">
        <f t="shared" si="26"/>
        <v>0</v>
      </c>
      <c r="L135" s="99">
        <f t="shared" si="26"/>
        <v>0</v>
      </c>
      <c r="M135" s="53">
        <f t="shared" si="12"/>
        <v>0</v>
      </c>
      <c r="N135" s="99">
        <f t="shared" si="26"/>
        <v>0</v>
      </c>
      <c r="O135" s="53">
        <f t="shared" si="13"/>
        <v>0</v>
      </c>
    </row>
    <row r="136" spans="1:15" ht="56.25">
      <c r="A136" s="31" t="s">
        <v>29</v>
      </c>
      <c r="B136" s="64" t="s">
        <v>30</v>
      </c>
      <c r="C136" s="35">
        <f>C137+C138</f>
        <v>104681.083</v>
      </c>
      <c r="D136" s="35">
        <f t="shared" ref="D136:L136" si="27">D137+D138+D139</f>
        <v>196012</v>
      </c>
      <c r="E136" s="35">
        <f t="shared" si="27"/>
        <v>353126</v>
      </c>
      <c r="F136" s="35">
        <f t="shared" si="27"/>
        <v>0</v>
      </c>
      <c r="G136" s="35">
        <f t="shared" si="27"/>
        <v>-353126</v>
      </c>
      <c r="H136" s="35">
        <f t="shared" si="27"/>
        <v>0</v>
      </c>
      <c r="I136" s="35">
        <f t="shared" si="27"/>
        <v>0</v>
      </c>
      <c r="J136" s="35">
        <f t="shared" si="27"/>
        <v>0</v>
      </c>
      <c r="K136" s="35">
        <f t="shared" si="27"/>
        <v>0</v>
      </c>
      <c r="L136" s="35">
        <f t="shared" si="27"/>
        <v>0</v>
      </c>
      <c r="M136" s="53">
        <f t="shared" si="12"/>
        <v>0</v>
      </c>
      <c r="N136" s="35">
        <f>N137+N138+N139</f>
        <v>0</v>
      </c>
      <c r="O136" s="53">
        <f t="shared" si="13"/>
        <v>0</v>
      </c>
    </row>
    <row r="137" spans="1:15" ht="61.9" customHeight="1">
      <c r="A137" s="31" t="s">
        <v>347</v>
      </c>
      <c r="B137" s="64" t="s">
        <v>31</v>
      </c>
      <c r="C137" s="46">
        <v>64594.366999999998</v>
      </c>
      <c r="D137" s="35">
        <f>64594+65709</f>
        <v>130303</v>
      </c>
      <c r="E137" s="35">
        <v>135091</v>
      </c>
      <c r="F137" s="35"/>
      <c r="G137" s="35">
        <f>F137-E137</f>
        <v>-135091</v>
      </c>
      <c r="H137" s="35"/>
      <c r="I137" s="35">
        <f t="shared" ref="I137:I146" si="28">H137-F137</f>
        <v>0</v>
      </c>
      <c r="J137" s="35"/>
      <c r="K137" s="35">
        <f t="shared" ref="K137:K146" si="29">J137-H137</f>
        <v>0</v>
      </c>
      <c r="L137" s="35"/>
      <c r="M137" s="53">
        <f t="shared" si="12"/>
        <v>0</v>
      </c>
      <c r="N137" s="35"/>
      <c r="O137" s="53">
        <f t="shared" si="13"/>
        <v>0</v>
      </c>
    </row>
    <row r="138" spans="1:15" ht="62.45" customHeight="1">
      <c r="A138" s="31" t="s">
        <v>348</v>
      </c>
      <c r="B138" s="64" t="s">
        <v>32</v>
      </c>
      <c r="C138" s="46">
        <v>40086.716</v>
      </c>
      <c r="D138" s="35">
        <v>65709</v>
      </c>
      <c r="E138" s="35">
        <v>138541</v>
      </c>
      <c r="F138" s="35"/>
      <c r="G138" s="35">
        <f>F138-E138</f>
        <v>-138541</v>
      </c>
      <c r="H138" s="35"/>
      <c r="I138" s="35">
        <f t="shared" si="28"/>
        <v>0</v>
      </c>
      <c r="J138" s="35"/>
      <c r="K138" s="35">
        <f t="shared" si="29"/>
        <v>0</v>
      </c>
      <c r="L138" s="35"/>
      <c r="M138" s="53">
        <f t="shared" si="12"/>
        <v>0</v>
      </c>
      <c r="N138" s="35"/>
      <c r="O138" s="53">
        <f t="shared" si="13"/>
        <v>0</v>
      </c>
    </row>
    <row r="139" spans="1:15" s="47" customFormat="1" ht="72.599999999999994" customHeight="1">
      <c r="A139" s="44" t="s">
        <v>349</v>
      </c>
      <c r="B139" s="64" t="s">
        <v>345</v>
      </c>
      <c r="C139" s="46"/>
      <c r="D139" s="46">
        <v>0</v>
      </c>
      <c r="E139" s="46">
        <v>79494</v>
      </c>
      <c r="F139" s="46"/>
      <c r="G139" s="35">
        <f>F139-E139</f>
        <v>-79494</v>
      </c>
      <c r="H139" s="46"/>
      <c r="I139" s="35">
        <f t="shared" si="28"/>
        <v>0</v>
      </c>
      <c r="J139" s="46"/>
      <c r="K139" s="35">
        <f t="shared" si="29"/>
        <v>0</v>
      </c>
      <c r="L139" s="46"/>
      <c r="M139" s="53">
        <f t="shared" si="12"/>
        <v>0</v>
      </c>
      <c r="N139" s="46"/>
      <c r="O139" s="53">
        <f t="shared" si="13"/>
        <v>0</v>
      </c>
    </row>
    <row r="140" spans="1:15" s="79" customFormat="1" ht="76.5">
      <c r="A140" s="76" t="s">
        <v>346</v>
      </c>
      <c r="B140" s="77" t="s">
        <v>375</v>
      </c>
      <c r="C140" s="78"/>
      <c r="D140" s="78"/>
      <c r="E140" s="78">
        <f>288658+766314.3</f>
        <v>1054972.3</v>
      </c>
      <c r="F140" s="78"/>
      <c r="G140" s="78">
        <f>F140-E140</f>
        <v>-1054972.3</v>
      </c>
      <c r="H140" s="78"/>
      <c r="I140" s="78">
        <f t="shared" si="28"/>
        <v>0</v>
      </c>
      <c r="J140" s="78"/>
      <c r="K140" s="78">
        <f t="shared" si="29"/>
        <v>0</v>
      </c>
      <c r="L140" s="78"/>
      <c r="M140" s="78">
        <f t="shared" ref="M140:M146" si="30">L140-J140</f>
        <v>0</v>
      </c>
      <c r="N140" s="78"/>
      <c r="O140" s="78">
        <f t="shared" ref="O140:O146" si="31">N140-L140</f>
        <v>0</v>
      </c>
    </row>
    <row r="141" spans="1:15" s="79" customFormat="1" ht="38.25">
      <c r="A141" s="76" t="s">
        <v>33</v>
      </c>
      <c r="B141" s="77" t="s">
        <v>376</v>
      </c>
      <c r="C141" s="78">
        <f t="shared" ref="C141:H141" si="32">C142</f>
        <v>0</v>
      </c>
      <c r="D141" s="78">
        <f t="shared" si="32"/>
        <v>0</v>
      </c>
      <c r="E141" s="78">
        <f t="shared" si="32"/>
        <v>686508</v>
      </c>
      <c r="F141" s="78">
        <f t="shared" si="32"/>
        <v>0</v>
      </c>
      <c r="G141" s="78">
        <f t="shared" si="32"/>
        <v>-686508</v>
      </c>
      <c r="H141" s="78">
        <f t="shared" si="32"/>
        <v>0</v>
      </c>
      <c r="I141" s="78">
        <f t="shared" si="28"/>
        <v>0</v>
      </c>
      <c r="J141" s="78">
        <f>J142</f>
        <v>0</v>
      </c>
      <c r="K141" s="78">
        <f t="shared" si="29"/>
        <v>0</v>
      </c>
      <c r="L141" s="78">
        <f>L142</f>
        <v>0</v>
      </c>
      <c r="M141" s="78">
        <f t="shared" si="30"/>
        <v>0</v>
      </c>
      <c r="N141" s="78">
        <f>N142</f>
        <v>0</v>
      </c>
      <c r="O141" s="78">
        <f t="shared" si="31"/>
        <v>0</v>
      </c>
    </row>
    <row r="142" spans="1:15" ht="22.5">
      <c r="A142" s="31" t="s">
        <v>35</v>
      </c>
      <c r="B142" s="64" t="s">
        <v>36</v>
      </c>
      <c r="C142" s="33"/>
      <c r="D142" s="33">
        <v>0</v>
      </c>
      <c r="E142" s="33">
        <v>686508</v>
      </c>
      <c r="F142" s="33"/>
      <c r="G142" s="35">
        <f>F142-E142</f>
        <v>-686508</v>
      </c>
      <c r="H142" s="33"/>
      <c r="I142" s="33">
        <f t="shared" si="28"/>
        <v>0</v>
      </c>
      <c r="J142" s="33"/>
      <c r="K142" s="33">
        <f t="shared" si="29"/>
        <v>0</v>
      </c>
      <c r="L142" s="33"/>
      <c r="M142" s="53">
        <f t="shared" si="30"/>
        <v>0</v>
      </c>
      <c r="N142" s="33"/>
      <c r="O142" s="53">
        <f t="shared" si="31"/>
        <v>0</v>
      </c>
    </row>
    <row r="143" spans="1:15" s="79" customFormat="1" ht="76.5">
      <c r="A143" s="76" t="s">
        <v>48</v>
      </c>
      <c r="B143" s="77" t="s">
        <v>141</v>
      </c>
      <c r="C143" s="78">
        <v>384997.26407999999</v>
      </c>
      <c r="D143" s="78">
        <f>D144</f>
        <v>0</v>
      </c>
      <c r="E143" s="78">
        <v>599005</v>
      </c>
      <c r="F143" s="78"/>
      <c r="G143" s="78">
        <f>F143-E143</f>
        <v>-599005</v>
      </c>
      <c r="H143" s="78"/>
      <c r="I143" s="78">
        <f t="shared" si="28"/>
        <v>0</v>
      </c>
      <c r="J143" s="78"/>
      <c r="K143" s="78">
        <f t="shared" si="29"/>
        <v>0</v>
      </c>
      <c r="L143" s="78"/>
      <c r="M143" s="53">
        <f t="shared" si="30"/>
        <v>0</v>
      </c>
      <c r="N143" s="78"/>
      <c r="O143" s="53">
        <f t="shared" si="31"/>
        <v>0</v>
      </c>
    </row>
    <row r="144" spans="1:15" ht="56.25">
      <c r="A144" s="31" t="s">
        <v>49</v>
      </c>
      <c r="B144" s="64" t="s">
        <v>50</v>
      </c>
      <c r="C144" s="84"/>
      <c r="D144" s="33"/>
      <c r="E144" s="33"/>
      <c r="F144" s="33"/>
      <c r="G144" s="33">
        <f>F144-E144</f>
        <v>0</v>
      </c>
      <c r="H144" s="33"/>
      <c r="I144" s="33">
        <f t="shared" si="28"/>
        <v>0</v>
      </c>
      <c r="J144" s="33"/>
      <c r="K144" s="33">
        <f t="shared" si="29"/>
        <v>0</v>
      </c>
      <c r="L144" s="33"/>
      <c r="M144" s="53">
        <f t="shared" si="30"/>
        <v>0</v>
      </c>
      <c r="N144" s="33"/>
      <c r="O144" s="53">
        <f t="shared" si="31"/>
        <v>0</v>
      </c>
    </row>
    <row r="145" spans="1:15" s="79" customFormat="1" ht="53.45" customHeight="1">
      <c r="A145" s="76" t="s">
        <v>54</v>
      </c>
      <c r="B145" s="77" t="s">
        <v>142</v>
      </c>
      <c r="C145" s="78">
        <v>-132929.54334999999</v>
      </c>
      <c r="D145" s="78"/>
      <c r="E145" s="78">
        <v>-300345</v>
      </c>
      <c r="F145" s="78"/>
      <c r="G145" s="78">
        <f>F145-E145</f>
        <v>300345</v>
      </c>
      <c r="H145" s="78"/>
      <c r="I145" s="78">
        <f t="shared" si="28"/>
        <v>0</v>
      </c>
      <c r="J145" s="78"/>
      <c r="K145" s="78">
        <f t="shared" si="29"/>
        <v>0</v>
      </c>
      <c r="L145" s="78"/>
      <c r="M145" s="78">
        <f t="shared" si="30"/>
        <v>0</v>
      </c>
      <c r="N145" s="78"/>
      <c r="O145" s="78">
        <f t="shared" si="31"/>
        <v>0</v>
      </c>
    </row>
    <row r="146" spans="1:15" ht="19.899999999999999" hidden="1" customHeight="1">
      <c r="A146" s="101" t="s">
        <v>92</v>
      </c>
      <c r="B146" s="102" t="s">
        <v>363</v>
      </c>
      <c r="C146" s="103"/>
      <c r="D146" s="104" t="e">
        <f>#REF!+#REF!+#REF!+#REF!+#REF!</f>
        <v>#REF!</v>
      </c>
      <c r="E146" s="104" t="e">
        <f>#REF!+#REF!+#REF!+#REF!+#REF!</f>
        <v>#REF!</v>
      </c>
      <c r="F146" s="104" t="e">
        <f>#REF!+#REF!+#REF!+#REF!+#REF!</f>
        <v>#REF!</v>
      </c>
      <c r="G146" s="104" t="e">
        <f>F146-E146</f>
        <v>#REF!</v>
      </c>
      <c r="H146" s="104" t="e">
        <f>#REF!+#REF!+#REF!+#REF!+#REF!</f>
        <v>#REF!</v>
      </c>
      <c r="I146" s="104" t="e">
        <f t="shared" si="28"/>
        <v>#REF!</v>
      </c>
      <c r="J146" s="104" t="e">
        <f>#REF!+#REF!+#REF!+#REF!+#REF!</f>
        <v>#REF!</v>
      </c>
      <c r="K146" s="104" t="e">
        <f t="shared" si="29"/>
        <v>#REF!</v>
      </c>
      <c r="L146" s="104" t="e">
        <f>#REF!+#REF!+#REF!+#REF!+#REF!</f>
        <v>#REF!</v>
      </c>
      <c r="M146" s="53" t="e">
        <f t="shared" si="30"/>
        <v>#REF!</v>
      </c>
      <c r="N146" s="104" t="e">
        <f>#REF!+#REF!+#REF!+#REF!+#REF!</f>
        <v>#REF!</v>
      </c>
      <c r="O146" s="53" t="e">
        <f t="shared" si="31"/>
        <v>#REF!</v>
      </c>
    </row>
    <row r="147" spans="1:15">
      <c r="C147" s="82" t="b">
        <f>C8=C10+C13+C87+C115+C130+C135+C140+C141+C143+C145</f>
        <v>1</v>
      </c>
      <c r="D147" s="82" t="b">
        <f t="shared" ref="D147:O147" si="33">D8=D10+D13+D87+D115+D130+D135+D140+D141+D143+D145</f>
        <v>1</v>
      </c>
      <c r="E147" s="82" t="b">
        <f t="shared" si="33"/>
        <v>1</v>
      </c>
      <c r="F147" s="82" t="b">
        <f t="shared" si="33"/>
        <v>1</v>
      </c>
      <c r="G147" s="82" t="b">
        <f t="shared" si="33"/>
        <v>1</v>
      </c>
      <c r="H147" s="82" t="b">
        <f t="shared" si="33"/>
        <v>1</v>
      </c>
      <c r="I147" s="82" t="b">
        <f t="shared" si="33"/>
        <v>1</v>
      </c>
      <c r="J147" s="82" t="b">
        <f t="shared" si="33"/>
        <v>1</v>
      </c>
      <c r="K147" s="82" t="b">
        <f t="shared" si="33"/>
        <v>1</v>
      </c>
      <c r="L147" s="82" t="b">
        <f t="shared" si="33"/>
        <v>1</v>
      </c>
      <c r="M147" s="82" t="b">
        <f t="shared" si="33"/>
        <v>1</v>
      </c>
      <c r="N147" s="82" t="b">
        <f t="shared" si="33"/>
        <v>1</v>
      </c>
      <c r="O147" s="82" t="b">
        <f t="shared" si="33"/>
        <v>1</v>
      </c>
    </row>
    <row r="148" spans="1:15">
      <c r="C148" s="82" t="b">
        <f>C9=C10+C13+C87+C115+C130</f>
        <v>1</v>
      </c>
      <c r="D148" s="82" t="b">
        <f t="shared" ref="D148:O148" si="34">D9=D10+D13+D87+D115+D130</f>
        <v>1</v>
      </c>
      <c r="E148" s="82" t="b">
        <f t="shared" si="34"/>
        <v>1</v>
      </c>
      <c r="F148" s="82" t="b">
        <f t="shared" si="34"/>
        <v>1</v>
      </c>
      <c r="G148" s="82" t="b">
        <f t="shared" si="34"/>
        <v>1</v>
      </c>
      <c r="H148" s="82" t="b">
        <f t="shared" si="34"/>
        <v>1</v>
      </c>
      <c r="I148" s="82" t="b">
        <f t="shared" si="34"/>
        <v>1</v>
      </c>
      <c r="J148" s="82" t="b">
        <f t="shared" si="34"/>
        <v>1</v>
      </c>
      <c r="K148" s="82" t="b">
        <f t="shared" si="34"/>
        <v>1</v>
      </c>
      <c r="L148" s="82" t="b">
        <f t="shared" si="34"/>
        <v>1</v>
      </c>
      <c r="M148" s="82" t="b">
        <f t="shared" si="34"/>
        <v>1</v>
      </c>
      <c r="N148" s="82" t="b">
        <f t="shared" si="34"/>
        <v>1</v>
      </c>
      <c r="O148" s="82" t="b">
        <f t="shared" si="34"/>
        <v>1</v>
      </c>
    </row>
    <row r="149" spans="1:15"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</row>
    <row r="150" spans="1:15"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</row>
    <row r="151" spans="1:15"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</row>
    <row r="152" spans="1:15"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</row>
    <row r="153" spans="1:15">
      <c r="D153" s="83"/>
      <c r="E153" s="83"/>
      <c r="F153" s="83"/>
      <c r="G153" s="83"/>
      <c r="H153" s="83"/>
      <c r="I153" s="83"/>
    </row>
    <row r="154" spans="1:15">
      <c r="D154" s="83"/>
      <c r="E154" s="83" t="e">
        <f>E8=#REF!</f>
        <v>#REF!</v>
      </c>
      <c r="F154" s="83" t="e">
        <f>F8=#REF!</f>
        <v>#REF!</v>
      </c>
      <c r="G154" s="83"/>
      <c r="H154" s="83" t="e">
        <f>H8=#REF!</f>
        <v>#REF!</v>
      </c>
      <c r="I154" s="83"/>
      <c r="J154" s="81" t="e">
        <f>J8=#REF!</f>
        <v>#REF!</v>
      </c>
      <c r="L154" s="81" t="e">
        <f>L8=#REF!</f>
        <v>#REF!</v>
      </c>
      <c r="N154" s="81" t="e">
        <f>N8=#REF!</f>
        <v>#REF!</v>
      </c>
    </row>
    <row r="155" spans="1:15">
      <c r="D155" s="83"/>
      <c r="E155" s="83"/>
      <c r="F155" s="83"/>
      <c r="G155" s="83"/>
      <c r="H155" s="83"/>
      <c r="I155" s="83"/>
    </row>
    <row r="156" spans="1:15">
      <c r="D156" s="83"/>
      <c r="E156" s="83"/>
      <c r="F156" s="83"/>
      <c r="G156" s="83"/>
      <c r="H156" s="83"/>
      <c r="I156" s="83"/>
    </row>
    <row r="157" spans="1:15">
      <c r="D157" s="83"/>
      <c r="E157" s="83"/>
      <c r="F157" s="83"/>
      <c r="G157" s="83"/>
      <c r="H157" s="83"/>
      <c r="I157" s="83"/>
    </row>
    <row r="158" spans="1:15">
      <c r="D158" s="83"/>
      <c r="E158" s="83"/>
      <c r="F158" s="83"/>
      <c r="G158" s="83"/>
      <c r="H158" s="83"/>
      <c r="I158" s="83"/>
    </row>
    <row r="159" spans="1:15">
      <c r="D159" s="83"/>
      <c r="E159" s="83"/>
      <c r="F159" s="83"/>
      <c r="G159" s="83"/>
      <c r="H159" s="83"/>
      <c r="I159" s="83"/>
    </row>
    <row r="160" spans="1:15">
      <c r="D160" s="83"/>
      <c r="E160" s="83"/>
      <c r="F160" s="83"/>
      <c r="G160" s="83"/>
      <c r="H160" s="83"/>
      <c r="I160" s="83"/>
    </row>
    <row r="161" spans="4:9">
      <c r="D161" s="83"/>
      <c r="E161" s="83"/>
      <c r="F161" s="83"/>
      <c r="G161" s="83"/>
      <c r="H161" s="83"/>
      <c r="I161" s="83"/>
    </row>
    <row r="162" spans="4:9">
      <c r="D162" s="83"/>
      <c r="E162" s="83"/>
      <c r="F162" s="83"/>
      <c r="G162" s="83"/>
      <c r="H162" s="83"/>
      <c r="I162" s="83"/>
    </row>
    <row r="163" spans="4:9">
      <c r="D163" s="83"/>
      <c r="E163" s="83"/>
      <c r="F163" s="83"/>
      <c r="G163" s="83"/>
      <c r="H163" s="83"/>
      <c r="I163" s="83"/>
    </row>
    <row r="164" spans="4:9">
      <c r="D164" s="83"/>
      <c r="E164" s="83"/>
      <c r="F164" s="83"/>
      <c r="G164" s="83"/>
      <c r="H164" s="83"/>
      <c r="I164" s="83"/>
    </row>
    <row r="165" spans="4:9">
      <c r="D165" s="83"/>
      <c r="E165" s="83"/>
      <c r="F165" s="83"/>
      <c r="G165" s="83"/>
      <c r="H165" s="83"/>
      <c r="I165" s="83"/>
    </row>
    <row r="166" spans="4:9">
      <c r="D166" s="83"/>
      <c r="E166" s="83"/>
      <c r="F166" s="83"/>
      <c r="G166" s="83"/>
      <c r="H166" s="83"/>
      <c r="I166" s="83"/>
    </row>
    <row r="167" spans="4:9">
      <c r="D167" s="83"/>
      <c r="E167" s="83"/>
      <c r="F167" s="83"/>
      <c r="G167" s="83"/>
      <c r="H167" s="83"/>
      <c r="I167" s="83"/>
    </row>
    <row r="168" spans="4:9">
      <c r="D168" s="83"/>
      <c r="E168" s="83"/>
      <c r="F168" s="83"/>
      <c r="G168" s="83"/>
      <c r="H168" s="83"/>
      <c r="I168" s="83"/>
    </row>
    <row r="169" spans="4:9">
      <c r="D169" s="83"/>
      <c r="E169" s="83"/>
      <c r="F169" s="83"/>
      <c r="G169" s="83"/>
      <c r="H169" s="83"/>
      <c r="I169" s="83"/>
    </row>
    <row r="170" spans="4:9">
      <c r="D170" s="83"/>
      <c r="E170" s="83"/>
      <c r="F170" s="83"/>
      <c r="G170" s="83"/>
      <c r="H170" s="83"/>
      <c r="I170" s="83"/>
    </row>
    <row r="171" spans="4:9">
      <c r="D171" s="83"/>
      <c r="E171" s="83"/>
      <c r="F171" s="83"/>
      <c r="G171" s="83"/>
      <c r="H171" s="83"/>
      <c r="I171" s="83"/>
    </row>
    <row r="172" spans="4:9">
      <c r="D172" s="83"/>
      <c r="E172" s="83"/>
      <c r="F172" s="83"/>
      <c r="G172" s="83"/>
      <c r="H172" s="83"/>
      <c r="I172" s="83"/>
    </row>
    <row r="173" spans="4:9">
      <c r="D173" s="83"/>
      <c r="E173" s="83"/>
      <c r="F173" s="83"/>
      <c r="G173" s="83"/>
      <c r="H173" s="83"/>
      <c r="I173" s="83"/>
    </row>
    <row r="174" spans="4:9">
      <c r="D174" s="83"/>
      <c r="E174" s="83"/>
      <c r="F174" s="83"/>
      <c r="G174" s="83"/>
      <c r="H174" s="83"/>
      <c r="I174" s="83"/>
    </row>
    <row r="175" spans="4:9">
      <c r="D175" s="83"/>
      <c r="E175" s="83"/>
      <c r="F175" s="83"/>
      <c r="G175" s="83"/>
      <c r="H175" s="83"/>
      <c r="I175" s="83"/>
    </row>
    <row r="176" spans="4:9">
      <c r="D176" s="83"/>
      <c r="E176" s="83"/>
      <c r="F176" s="83"/>
      <c r="G176" s="83"/>
      <c r="H176" s="83"/>
      <c r="I176" s="83"/>
    </row>
    <row r="177" spans="4:9">
      <c r="D177" s="83"/>
      <c r="E177" s="83"/>
      <c r="F177" s="83"/>
      <c r="G177" s="83"/>
      <c r="H177" s="83"/>
      <c r="I177" s="83"/>
    </row>
    <row r="178" spans="4:9">
      <c r="D178" s="83"/>
      <c r="E178" s="83"/>
      <c r="F178" s="83"/>
      <c r="G178" s="83"/>
      <c r="H178" s="83"/>
      <c r="I178" s="83"/>
    </row>
    <row r="179" spans="4:9">
      <c r="D179" s="83"/>
      <c r="E179" s="83"/>
      <c r="F179" s="83"/>
      <c r="G179" s="83"/>
      <c r="H179" s="83"/>
      <c r="I179" s="83"/>
    </row>
    <row r="180" spans="4:9">
      <c r="D180" s="83"/>
      <c r="E180" s="83"/>
      <c r="F180" s="83"/>
      <c r="G180" s="83"/>
      <c r="H180" s="83"/>
      <c r="I180" s="83"/>
    </row>
    <row r="181" spans="4:9">
      <c r="D181" s="83"/>
      <c r="E181" s="83"/>
      <c r="F181" s="83"/>
      <c r="G181" s="83"/>
      <c r="H181" s="83"/>
      <c r="I181" s="83"/>
    </row>
    <row r="182" spans="4:9">
      <c r="D182" s="83"/>
      <c r="E182" s="83"/>
      <c r="F182" s="83"/>
      <c r="G182" s="83"/>
      <c r="H182" s="83"/>
      <c r="I182" s="83"/>
    </row>
    <row r="183" spans="4:9">
      <c r="D183" s="83"/>
      <c r="E183" s="83"/>
      <c r="F183" s="83"/>
      <c r="G183" s="83"/>
      <c r="H183" s="83"/>
      <c r="I183" s="83"/>
    </row>
    <row r="184" spans="4:9">
      <c r="D184" s="83"/>
      <c r="E184" s="83"/>
      <c r="F184" s="83"/>
      <c r="G184" s="83"/>
      <c r="H184" s="83"/>
      <c r="I184" s="83"/>
    </row>
    <row r="185" spans="4:9">
      <c r="D185" s="83"/>
      <c r="E185" s="83"/>
      <c r="F185" s="83"/>
      <c r="G185" s="83"/>
      <c r="H185" s="83"/>
      <c r="I185" s="83"/>
    </row>
    <row r="186" spans="4:9">
      <c r="D186" s="83"/>
      <c r="E186" s="83"/>
      <c r="F186" s="83"/>
      <c r="G186" s="83"/>
      <c r="H186" s="83"/>
      <c r="I186" s="83"/>
    </row>
    <row r="187" spans="4:9">
      <c r="D187" s="83"/>
      <c r="E187" s="83"/>
      <c r="F187" s="83"/>
      <c r="G187" s="83"/>
      <c r="H187" s="83"/>
      <c r="I187" s="83"/>
    </row>
    <row r="188" spans="4:9">
      <c r="D188" s="83"/>
      <c r="E188" s="83"/>
      <c r="F188" s="83"/>
      <c r="G188" s="83"/>
      <c r="H188" s="83"/>
      <c r="I188" s="83"/>
    </row>
    <row r="189" spans="4:9">
      <c r="D189" s="83"/>
      <c r="E189" s="83"/>
      <c r="F189" s="83"/>
      <c r="G189" s="83"/>
      <c r="H189" s="83"/>
      <c r="I189" s="83"/>
    </row>
    <row r="190" spans="4:9">
      <c r="D190" s="83"/>
      <c r="E190" s="83"/>
      <c r="F190" s="83"/>
      <c r="G190" s="83"/>
      <c r="H190" s="83"/>
      <c r="I190" s="83"/>
    </row>
    <row r="191" spans="4:9">
      <c r="D191" s="83"/>
      <c r="E191" s="83"/>
      <c r="F191" s="83"/>
      <c r="G191" s="83"/>
      <c r="H191" s="83"/>
      <c r="I191" s="83"/>
    </row>
    <row r="192" spans="4:9">
      <c r="D192" s="83"/>
      <c r="E192" s="83"/>
      <c r="F192" s="83"/>
      <c r="G192" s="83"/>
      <c r="H192" s="83"/>
      <c r="I192" s="83"/>
    </row>
    <row r="193" spans="4:9">
      <c r="D193" s="83"/>
      <c r="E193" s="83"/>
      <c r="F193" s="83"/>
      <c r="G193" s="83"/>
      <c r="H193" s="83"/>
      <c r="I193" s="83"/>
    </row>
    <row r="194" spans="4:9">
      <c r="D194" s="83"/>
      <c r="E194" s="83"/>
      <c r="F194" s="83"/>
      <c r="G194" s="83"/>
      <c r="H194" s="83"/>
      <c r="I194" s="83"/>
    </row>
    <row r="195" spans="4:9">
      <c r="D195" s="83"/>
      <c r="E195" s="83"/>
      <c r="F195" s="83"/>
      <c r="G195" s="83"/>
      <c r="H195" s="83"/>
      <c r="I195" s="83"/>
    </row>
    <row r="196" spans="4:9">
      <c r="D196" s="83"/>
      <c r="E196" s="83"/>
      <c r="F196" s="83"/>
      <c r="G196" s="83"/>
      <c r="H196" s="83"/>
      <c r="I196" s="83"/>
    </row>
    <row r="197" spans="4:9">
      <c r="D197" s="83"/>
      <c r="E197" s="83"/>
      <c r="F197" s="83"/>
      <c r="G197" s="83"/>
      <c r="H197" s="83"/>
      <c r="I197" s="83"/>
    </row>
    <row r="198" spans="4:9">
      <c r="D198" s="83"/>
      <c r="E198" s="83"/>
      <c r="F198" s="83"/>
      <c r="G198" s="83"/>
      <c r="H198" s="83"/>
      <c r="I198" s="83"/>
    </row>
    <row r="199" spans="4:9">
      <c r="D199" s="83"/>
      <c r="E199" s="83"/>
      <c r="F199" s="83"/>
      <c r="G199" s="83"/>
      <c r="H199" s="83"/>
      <c r="I199" s="83"/>
    </row>
    <row r="200" spans="4:9">
      <c r="D200" s="83"/>
      <c r="E200" s="83"/>
      <c r="F200" s="83"/>
      <c r="G200" s="83"/>
      <c r="H200" s="83"/>
      <c r="I200" s="83"/>
    </row>
    <row r="201" spans="4:9">
      <c r="D201" s="83"/>
      <c r="E201" s="83"/>
      <c r="F201" s="83"/>
      <c r="G201" s="83"/>
      <c r="H201" s="83"/>
      <c r="I201" s="83"/>
    </row>
    <row r="202" spans="4:9">
      <c r="D202" s="83"/>
      <c r="E202" s="83"/>
      <c r="F202" s="83"/>
      <c r="G202" s="83"/>
      <c r="H202" s="83"/>
      <c r="I202" s="83"/>
    </row>
    <row r="203" spans="4:9">
      <c r="D203" s="83"/>
      <c r="E203" s="83"/>
      <c r="F203" s="83"/>
      <c r="G203" s="83"/>
      <c r="H203" s="83"/>
      <c r="I203" s="83"/>
    </row>
    <row r="204" spans="4:9">
      <c r="D204" s="83"/>
      <c r="E204" s="83"/>
      <c r="F204" s="83"/>
      <c r="G204" s="83"/>
      <c r="H204" s="83"/>
      <c r="I204" s="83"/>
    </row>
    <row r="205" spans="4:9">
      <c r="D205" s="83"/>
      <c r="E205" s="83"/>
      <c r="F205" s="83"/>
      <c r="G205" s="83"/>
      <c r="H205" s="83"/>
      <c r="I205" s="83"/>
    </row>
    <row r="206" spans="4:9">
      <c r="D206" s="83"/>
      <c r="E206" s="83"/>
      <c r="F206" s="83"/>
      <c r="G206" s="83"/>
      <c r="H206" s="83"/>
      <c r="I206" s="83"/>
    </row>
    <row r="207" spans="4:9">
      <c r="D207" s="83"/>
      <c r="E207" s="83"/>
      <c r="F207" s="83"/>
      <c r="G207" s="83"/>
      <c r="H207" s="83"/>
      <c r="I207" s="83"/>
    </row>
    <row r="208" spans="4:9">
      <c r="D208" s="83"/>
      <c r="E208" s="83"/>
      <c r="F208" s="83"/>
      <c r="G208" s="83"/>
      <c r="H208" s="83"/>
      <c r="I208" s="83"/>
    </row>
    <row r="209" spans="4:9">
      <c r="D209" s="83"/>
      <c r="E209" s="83"/>
      <c r="F209" s="83"/>
      <c r="G209" s="83"/>
      <c r="H209" s="83"/>
      <c r="I209" s="83"/>
    </row>
    <row r="210" spans="4:9">
      <c r="D210" s="83"/>
      <c r="E210" s="83"/>
      <c r="F210" s="83"/>
      <c r="G210" s="83"/>
      <c r="H210" s="83"/>
      <c r="I210" s="83"/>
    </row>
    <row r="211" spans="4:9">
      <c r="D211" s="83"/>
      <c r="E211" s="83"/>
      <c r="F211" s="83"/>
      <c r="G211" s="83"/>
      <c r="H211" s="83"/>
      <c r="I211" s="83"/>
    </row>
    <row r="212" spans="4:9">
      <c r="D212" s="83"/>
      <c r="E212" s="83"/>
      <c r="F212" s="83"/>
      <c r="G212" s="83"/>
      <c r="H212" s="83"/>
      <c r="I212" s="83"/>
    </row>
    <row r="213" spans="4:9">
      <c r="D213" s="83"/>
      <c r="E213" s="83"/>
      <c r="F213" s="83"/>
      <c r="G213" s="83"/>
      <c r="H213" s="83"/>
      <c r="I213" s="83"/>
    </row>
    <row r="214" spans="4:9">
      <c r="D214" s="83"/>
      <c r="E214" s="83"/>
      <c r="F214" s="83"/>
      <c r="G214" s="83"/>
      <c r="H214" s="83"/>
      <c r="I214" s="83"/>
    </row>
    <row r="215" spans="4:9">
      <c r="D215" s="83"/>
      <c r="E215" s="83"/>
      <c r="F215" s="83"/>
      <c r="G215" s="83"/>
      <c r="H215" s="83"/>
      <c r="I215" s="83"/>
    </row>
    <row r="216" spans="4:9">
      <c r="D216" s="83"/>
      <c r="E216" s="83"/>
      <c r="F216" s="83"/>
      <c r="G216" s="83"/>
      <c r="H216" s="83"/>
      <c r="I216" s="83"/>
    </row>
    <row r="217" spans="4:9">
      <c r="D217" s="83"/>
      <c r="E217" s="83"/>
      <c r="F217" s="83"/>
      <c r="G217" s="83"/>
      <c r="H217" s="83"/>
      <c r="I217" s="83"/>
    </row>
    <row r="218" spans="4:9">
      <c r="D218" s="83"/>
      <c r="E218" s="83"/>
      <c r="F218" s="83"/>
      <c r="G218" s="83"/>
      <c r="H218" s="83"/>
      <c r="I218" s="83"/>
    </row>
    <row r="219" spans="4:9">
      <c r="D219" s="83"/>
      <c r="E219" s="83"/>
      <c r="F219" s="83"/>
      <c r="G219" s="83"/>
      <c r="H219" s="83"/>
      <c r="I219" s="83"/>
    </row>
    <row r="220" spans="4:9">
      <c r="D220" s="83"/>
      <c r="E220" s="83"/>
      <c r="F220" s="83"/>
      <c r="G220" s="83"/>
      <c r="H220" s="83"/>
      <c r="I220" s="83"/>
    </row>
    <row r="221" spans="4:9">
      <c r="D221" s="83"/>
      <c r="E221" s="83"/>
      <c r="F221" s="83"/>
      <c r="G221" s="83"/>
      <c r="H221" s="83"/>
      <c r="I221" s="83"/>
    </row>
    <row r="222" spans="4:9">
      <c r="D222" s="83"/>
      <c r="E222" s="83"/>
      <c r="F222" s="83"/>
      <c r="G222" s="83"/>
      <c r="H222" s="83"/>
      <c r="I222" s="83"/>
    </row>
    <row r="223" spans="4:9">
      <c r="D223" s="83"/>
      <c r="E223" s="83"/>
      <c r="F223" s="83"/>
      <c r="G223" s="83"/>
      <c r="H223" s="83"/>
      <c r="I223" s="83"/>
    </row>
    <row r="224" spans="4:9">
      <c r="D224" s="83"/>
      <c r="E224" s="83"/>
      <c r="F224" s="83"/>
      <c r="G224" s="83"/>
      <c r="H224" s="83"/>
      <c r="I224" s="83"/>
    </row>
    <row r="225" spans="4:9">
      <c r="D225" s="83"/>
      <c r="E225" s="83"/>
      <c r="F225" s="83"/>
      <c r="G225" s="83"/>
      <c r="H225" s="83"/>
      <c r="I225" s="83"/>
    </row>
    <row r="226" spans="4:9">
      <c r="D226" s="83"/>
      <c r="E226" s="83"/>
      <c r="F226" s="83"/>
      <c r="G226" s="83"/>
      <c r="H226" s="83"/>
      <c r="I226" s="83"/>
    </row>
    <row r="227" spans="4:9">
      <c r="D227" s="83"/>
      <c r="E227" s="83"/>
      <c r="F227" s="83"/>
      <c r="G227" s="83"/>
      <c r="H227" s="83"/>
      <c r="I227" s="83"/>
    </row>
    <row r="228" spans="4:9">
      <c r="D228" s="83"/>
      <c r="E228" s="83"/>
      <c r="F228" s="83"/>
      <c r="G228" s="83"/>
      <c r="H228" s="83"/>
      <c r="I228" s="83"/>
    </row>
    <row r="229" spans="4:9">
      <c r="D229" s="83"/>
      <c r="E229" s="83"/>
      <c r="F229" s="83"/>
      <c r="G229" s="83"/>
      <c r="H229" s="83"/>
      <c r="I229" s="83"/>
    </row>
    <row r="230" spans="4:9">
      <c r="D230" s="83"/>
      <c r="E230" s="83"/>
      <c r="F230" s="83"/>
      <c r="G230" s="83"/>
      <c r="H230" s="83"/>
      <c r="I230" s="83"/>
    </row>
    <row r="231" spans="4:9">
      <c r="D231" s="83"/>
      <c r="E231" s="83"/>
      <c r="F231" s="83"/>
      <c r="G231" s="83"/>
      <c r="H231" s="83"/>
      <c r="I231" s="83"/>
    </row>
    <row r="232" spans="4:9">
      <c r="D232" s="83"/>
      <c r="E232" s="83"/>
      <c r="F232" s="83"/>
      <c r="G232" s="83"/>
      <c r="H232" s="83"/>
      <c r="I232" s="83"/>
    </row>
    <row r="233" spans="4:9">
      <c r="D233" s="83"/>
      <c r="E233" s="83"/>
      <c r="F233" s="83"/>
      <c r="G233" s="83"/>
      <c r="H233" s="83"/>
      <c r="I233" s="83"/>
    </row>
    <row r="234" spans="4:9">
      <c r="D234" s="83"/>
      <c r="E234" s="83"/>
      <c r="F234" s="83"/>
      <c r="G234" s="83"/>
      <c r="H234" s="83"/>
      <c r="I234" s="83"/>
    </row>
    <row r="235" spans="4:9">
      <c r="D235" s="83"/>
      <c r="E235" s="83"/>
      <c r="F235" s="83"/>
      <c r="G235" s="83"/>
      <c r="H235" s="83"/>
      <c r="I235" s="83"/>
    </row>
    <row r="236" spans="4:9">
      <c r="D236" s="83"/>
      <c r="E236" s="83"/>
      <c r="F236" s="83"/>
      <c r="G236" s="83"/>
      <c r="H236" s="83"/>
      <c r="I236" s="83"/>
    </row>
    <row r="237" spans="4:9">
      <c r="D237" s="83"/>
      <c r="E237" s="83"/>
      <c r="F237" s="83"/>
      <c r="G237" s="83"/>
      <c r="H237" s="83"/>
      <c r="I237" s="83"/>
    </row>
    <row r="238" spans="4:9">
      <c r="D238" s="83"/>
      <c r="E238" s="83"/>
      <c r="F238" s="83"/>
      <c r="G238" s="83"/>
      <c r="H238" s="83"/>
      <c r="I238" s="83"/>
    </row>
    <row r="239" spans="4:9">
      <c r="D239" s="83"/>
      <c r="E239" s="83"/>
      <c r="F239" s="83"/>
      <c r="G239" s="83"/>
      <c r="H239" s="83"/>
      <c r="I239" s="83"/>
    </row>
    <row r="240" spans="4:9">
      <c r="D240" s="83"/>
      <c r="E240" s="83"/>
      <c r="F240" s="83"/>
      <c r="G240" s="83"/>
      <c r="H240" s="83"/>
      <c r="I240" s="83"/>
    </row>
    <row r="241" spans="4:9">
      <c r="D241" s="83"/>
      <c r="E241" s="83"/>
      <c r="F241" s="83"/>
      <c r="G241" s="83"/>
      <c r="H241" s="83"/>
      <c r="I241" s="83"/>
    </row>
    <row r="242" spans="4:9">
      <c r="D242" s="83"/>
      <c r="E242" s="83"/>
      <c r="F242" s="83"/>
      <c r="G242" s="83"/>
      <c r="H242" s="83"/>
      <c r="I242" s="83"/>
    </row>
    <row r="243" spans="4:9">
      <c r="D243" s="83"/>
      <c r="E243" s="83"/>
      <c r="F243" s="83"/>
      <c r="G243" s="83"/>
      <c r="H243" s="83"/>
      <c r="I243" s="83"/>
    </row>
    <row r="244" spans="4:9">
      <c r="D244" s="83"/>
      <c r="E244" s="83"/>
      <c r="F244" s="83"/>
      <c r="G244" s="83"/>
      <c r="H244" s="83"/>
      <c r="I244" s="83"/>
    </row>
    <row r="245" spans="4:9">
      <c r="D245" s="83"/>
      <c r="E245" s="83"/>
      <c r="F245" s="83"/>
      <c r="G245" s="83"/>
      <c r="H245" s="83"/>
      <c r="I245" s="83"/>
    </row>
    <row r="246" spans="4:9">
      <c r="D246" s="83"/>
      <c r="E246" s="83"/>
      <c r="F246" s="83"/>
      <c r="G246" s="83"/>
      <c r="H246" s="83"/>
      <c r="I246" s="83"/>
    </row>
    <row r="247" spans="4:9">
      <c r="D247" s="83"/>
      <c r="E247" s="83"/>
      <c r="F247" s="83"/>
      <c r="G247" s="83"/>
      <c r="H247" s="83"/>
      <c r="I247" s="83"/>
    </row>
    <row r="248" spans="4:9">
      <c r="D248" s="83"/>
      <c r="E248" s="83"/>
      <c r="F248" s="83"/>
      <c r="G248" s="83"/>
      <c r="H248" s="83"/>
      <c r="I248" s="83"/>
    </row>
    <row r="249" spans="4:9">
      <c r="D249" s="83"/>
      <c r="E249" s="83"/>
      <c r="F249" s="83"/>
      <c r="G249" s="83"/>
      <c r="H249" s="83"/>
      <c r="I249" s="83"/>
    </row>
    <row r="250" spans="4:9">
      <c r="D250" s="83"/>
      <c r="E250" s="83"/>
      <c r="F250" s="83"/>
      <c r="G250" s="83"/>
      <c r="H250" s="83"/>
      <c r="I250" s="83"/>
    </row>
    <row r="251" spans="4:9">
      <c r="D251" s="83"/>
      <c r="E251" s="83"/>
      <c r="F251" s="83"/>
      <c r="G251" s="83"/>
      <c r="H251" s="83"/>
      <c r="I251" s="83"/>
    </row>
    <row r="252" spans="4:9">
      <c r="D252" s="83"/>
      <c r="E252" s="83"/>
      <c r="F252" s="83"/>
      <c r="G252" s="83"/>
      <c r="H252" s="83"/>
      <c r="I252" s="83"/>
    </row>
    <row r="253" spans="4:9">
      <c r="D253" s="83"/>
      <c r="E253" s="83"/>
      <c r="F253" s="83"/>
      <c r="G253" s="83"/>
      <c r="H253" s="83"/>
      <c r="I253" s="83"/>
    </row>
    <row r="254" spans="4:9">
      <c r="D254" s="83"/>
      <c r="E254" s="83"/>
      <c r="F254" s="83"/>
      <c r="G254" s="83"/>
      <c r="H254" s="83"/>
      <c r="I254" s="83"/>
    </row>
    <row r="255" spans="4:9">
      <c r="D255" s="83"/>
      <c r="E255" s="83"/>
      <c r="F255" s="83"/>
      <c r="G255" s="83"/>
      <c r="H255" s="83"/>
      <c r="I255" s="83"/>
    </row>
    <row r="256" spans="4:9">
      <c r="D256" s="83"/>
      <c r="E256" s="83"/>
      <c r="F256" s="83"/>
      <c r="G256" s="83"/>
      <c r="H256" s="83"/>
      <c r="I256" s="83"/>
    </row>
    <row r="257" spans="4:9">
      <c r="D257" s="83"/>
      <c r="E257" s="83"/>
      <c r="F257" s="83"/>
      <c r="G257" s="83"/>
      <c r="H257" s="83"/>
      <c r="I257" s="83"/>
    </row>
    <row r="258" spans="4:9">
      <c r="D258" s="83"/>
      <c r="E258" s="83"/>
      <c r="F258" s="83"/>
      <c r="G258" s="83"/>
      <c r="H258" s="83"/>
      <c r="I258" s="83"/>
    </row>
    <row r="259" spans="4:9">
      <c r="D259" s="83"/>
      <c r="E259" s="83"/>
      <c r="F259" s="83"/>
      <c r="G259" s="83"/>
      <c r="H259" s="83"/>
      <c r="I259" s="83"/>
    </row>
    <row r="260" spans="4:9">
      <c r="D260" s="83"/>
      <c r="E260" s="83"/>
      <c r="F260" s="83"/>
      <c r="G260" s="83"/>
      <c r="H260" s="83"/>
      <c r="I260" s="83"/>
    </row>
    <row r="261" spans="4:9">
      <c r="D261" s="83"/>
      <c r="E261" s="83"/>
      <c r="F261" s="83"/>
      <c r="G261" s="83"/>
      <c r="H261" s="83"/>
      <c r="I261" s="83"/>
    </row>
    <row r="262" spans="4:9">
      <c r="D262" s="83"/>
      <c r="E262" s="83"/>
      <c r="F262" s="83"/>
      <c r="G262" s="83"/>
      <c r="H262" s="83"/>
      <c r="I262" s="83"/>
    </row>
    <row r="263" spans="4:9">
      <c r="D263" s="83"/>
      <c r="E263" s="83"/>
      <c r="F263" s="83"/>
      <c r="G263" s="83"/>
      <c r="H263" s="83"/>
      <c r="I263" s="83"/>
    </row>
    <row r="264" spans="4:9">
      <c r="D264" s="83"/>
      <c r="E264" s="83"/>
      <c r="F264" s="83"/>
      <c r="G264" s="83"/>
      <c r="H264" s="83"/>
      <c r="I264" s="83"/>
    </row>
    <row r="265" spans="4:9">
      <c r="D265" s="83"/>
      <c r="E265" s="83"/>
      <c r="F265" s="83"/>
      <c r="G265" s="83"/>
      <c r="H265" s="83"/>
      <c r="I265" s="83"/>
    </row>
    <row r="266" spans="4:9">
      <c r="D266" s="83"/>
      <c r="E266" s="83"/>
      <c r="F266" s="83"/>
      <c r="G266" s="83"/>
      <c r="H266" s="83"/>
      <c r="I266" s="83"/>
    </row>
    <row r="267" spans="4:9">
      <c r="D267" s="83"/>
      <c r="E267" s="83"/>
      <c r="F267" s="83"/>
      <c r="G267" s="83"/>
      <c r="H267" s="83"/>
      <c r="I267" s="83"/>
    </row>
    <row r="268" spans="4:9">
      <c r="D268" s="83"/>
      <c r="E268" s="83"/>
      <c r="F268" s="83"/>
      <c r="G268" s="83"/>
      <c r="H268" s="83"/>
      <c r="I268" s="83"/>
    </row>
    <row r="269" spans="4:9">
      <c r="D269" s="83"/>
      <c r="E269" s="83"/>
      <c r="F269" s="83"/>
      <c r="G269" s="83"/>
      <c r="H269" s="83"/>
      <c r="I269" s="83"/>
    </row>
    <row r="270" spans="4:9">
      <c r="D270" s="83"/>
      <c r="E270" s="83"/>
      <c r="F270" s="83"/>
      <c r="G270" s="83"/>
      <c r="H270" s="83"/>
      <c r="I270" s="83"/>
    </row>
    <row r="271" spans="4:9">
      <c r="D271" s="83"/>
      <c r="E271" s="83"/>
      <c r="F271" s="83"/>
      <c r="G271" s="83"/>
      <c r="H271" s="83"/>
      <c r="I271" s="83"/>
    </row>
    <row r="272" spans="4:9">
      <c r="D272" s="83"/>
      <c r="E272" s="83"/>
      <c r="F272" s="83"/>
      <c r="G272" s="83"/>
      <c r="H272" s="83"/>
      <c r="I272" s="83"/>
    </row>
    <row r="273" spans="4:9">
      <c r="D273" s="83"/>
      <c r="E273" s="83"/>
      <c r="F273" s="83"/>
      <c r="G273" s="83"/>
      <c r="H273" s="83"/>
      <c r="I273" s="83"/>
    </row>
    <row r="274" spans="4:9">
      <c r="D274" s="83"/>
      <c r="E274" s="83"/>
      <c r="F274" s="83"/>
      <c r="G274" s="83"/>
      <c r="H274" s="83"/>
      <c r="I274" s="83"/>
    </row>
    <row r="275" spans="4:9">
      <c r="D275" s="83"/>
      <c r="E275" s="83"/>
      <c r="F275" s="83"/>
      <c r="G275" s="83"/>
      <c r="H275" s="83"/>
      <c r="I275" s="83"/>
    </row>
    <row r="276" spans="4:9">
      <c r="D276" s="83"/>
      <c r="E276" s="83"/>
      <c r="F276" s="83"/>
      <c r="G276" s="83"/>
      <c r="H276" s="83"/>
      <c r="I276" s="83"/>
    </row>
    <row r="277" spans="4:9">
      <c r="D277" s="83"/>
      <c r="E277" s="83"/>
      <c r="F277" s="83"/>
      <c r="G277" s="83"/>
      <c r="H277" s="83"/>
      <c r="I277" s="83"/>
    </row>
    <row r="278" spans="4:9">
      <c r="D278" s="83"/>
      <c r="E278" s="83"/>
      <c r="F278" s="83"/>
      <c r="G278" s="83"/>
      <c r="H278" s="83"/>
      <c r="I278" s="83"/>
    </row>
    <row r="279" spans="4:9">
      <c r="D279" s="83"/>
      <c r="E279" s="83"/>
      <c r="F279" s="83"/>
      <c r="G279" s="83"/>
      <c r="H279" s="83"/>
      <c r="I279" s="83"/>
    </row>
    <row r="280" spans="4:9">
      <c r="D280" s="83"/>
      <c r="E280" s="83"/>
      <c r="F280" s="83"/>
      <c r="G280" s="83"/>
      <c r="H280" s="83"/>
      <c r="I280" s="83"/>
    </row>
    <row r="281" spans="4:9">
      <c r="D281" s="83"/>
      <c r="E281" s="83"/>
      <c r="F281" s="83"/>
      <c r="G281" s="83"/>
      <c r="H281" s="83"/>
      <c r="I281" s="83"/>
    </row>
    <row r="282" spans="4:9">
      <c r="D282" s="83"/>
      <c r="E282" s="83"/>
      <c r="F282" s="83"/>
      <c r="G282" s="83"/>
      <c r="H282" s="83"/>
      <c r="I282" s="83"/>
    </row>
    <row r="283" spans="4:9">
      <c r="D283" s="83"/>
      <c r="E283" s="83"/>
      <c r="F283" s="83"/>
      <c r="G283" s="83"/>
      <c r="H283" s="83"/>
      <c r="I283" s="83"/>
    </row>
    <row r="284" spans="4:9">
      <c r="D284" s="83"/>
      <c r="E284" s="83"/>
      <c r="F284" s="83"/>
      <c r="G284" s="83"/>
      <c r="H284" s="83"/>
      <c r="I284" s="83"/>
    </row>
    <row r="285" spans="4:9">
      <c r="D285" s="83"/>
      <c r="E285" s="83"/>
      <c r="F285" s="83"/>
      <c r="G285" s="83"/>
      <c r="H285" s="83"/>
      <c r="I285" s="83"/>
    </row>
    <row r="286" spans="4:9">
      <c r="D286" s="83"/>
      <c r="E286" s="83"/>
      <c r="F286" s="83"/>
      <c r="G286" s="83"/>
      <c r="H286" s="83"/>
      <c r="I286" s="83"/>
    </row>
    <row r="287" spans="4:9">
      <c r="D287" s="83"/>
      <c r="E287" s="83"/>
      <c r="F287" s="83"/>
      <c r="G287" s="83"/>
      <c r="H287" s="83"/>
      <c r="I287" s="83"/>
    </row>
    <row r="288" spans="4:9">
      <c r="D288" s="83"/>
      <c r="E288" s="83"/>
      <c r="F288" s="83"/>
      <c r="G288" s="83"/>
      <c r="H288" s="83"/>
      <c r="I288" s="83"/>
    </row>
    <row r="289" spans="4:9">
      <c r="D289" s="83"/>
      <c r="E289" s="83"/>
      <c r="F289" s="83"/>
      <c r="G289" s="83"/>
      <c r="H289" s="83"/>
      <c r="I289" s="83"/>
    </row>
    <row r="290" spans="4:9">
      <c r="D290" s="83"/>
      <c r="E290" s="83"/>
      <c r="F290" s="83"/>
      <c r="G290" s="83"/>
      <c r="H290" s="83"/>
      <c r="I290" s="83"/>
    </row>
    <row r="291" spans="4:9">
      <c r="D291" s="83"/>
      <c r="E291" s="83"/>
      <c r="F291" s="83"/>
      <c r="G291" s="83"/>
      <c r="H291" s="83"/>
      <c r="I291" s="83"/>
    </row>
    <row r="292" spans="4:9">
      <c r="D292" s="83"/>
      <c r="E292" s="83"/>
      <c r="F292" s="83"/>
      <c r="G292" s="83"/>
      <c r="H292" s="83"/>
      <c r="I292" s="83"/>
    </row>
    <row r="293" spans="4:9">
      <c r="D293" s="83"/>
      <c r="E293" s="83"/>
      <c r="F293" s="83"/>
      <c r="G293" s="83"/>
      <c r="H293" s="83"/>
      <c r="I293" s="83"/>
    </row>
    <row r="294" spans="4:9">
      <c r="D294" s="83"/>
      <c r="E294" s="83"/>
      <c r="F294" s="83"/>
      <c r="G294" s="83"/>
      <c r="H294" s="83"/>
      <c r="I294" s="83"/>
    </row>
    <row r="295" spans="4:9">
      <c r="D295" s="83"/>
      <c r="E295" s="83"/>
      <c r="F295" s="83"/>
      <c r="G295" s="83"/>
      <c r="H295" s="83"/>
      <c r="I295" s="83"/>
    </row>
    <row r="296" spans="4:9">
      <c r="D296" s="83"/>
      <c r="E296" s="83"/>
      <c r="F296" s="83"/>
      <c r="G296" s="83"/>
      <c r="H296" s="83"/>
      <c r="I296" s="83"/>
    </row>
    <row r="297" spans="4:9">
      <c r="D297" s="83"/>
      <c r="E297" s="83"/>
      <c r="F297" s="83"/>
      <c r="G297" s="83"/>
      <c r="H297" s="83"/>
      <c r="I297" s="83"/>
    </row>
    <row r="298" spans="4:9">
      <c r="D298" s="83"/>
      <c r="E298" s="83"/>
      <c r="F298" s="83"/>
      <c r="G298" s="83"/>
      <c r="H298" s="83"/>
      <c r="I298" s="83"/>
    </row>
    <row r="299" spans="4:9">
      <c r="D299" s="83"/>
      <c r="E299" s="83"/>
      <c r="F299" s="83"/>
      <c r="G299" s="83"/>
      <c r="H299" s="83"/>
      <c r="I299" s="83"/>
    </row>
    <row r="300" spans="4:9">
      <c r="D300" s="83"/>
      <c r="E300" s="83"/>
      <c r="F300" s="83"/>
      <c r="G300" s="83"/>
      <c r="H300" s="83"/>
      <c r="I300" s="83"/>
    </row>
    <row r="301" spans="4:9">
      <c r="D301" s="83"/>
      <c r="E301" s="83"/>
      <c r="F301" s="83"/>
      <c r="G301" s="83"/>
      <c r="H301" s="83"/>
      <c r="I301" s="83"/>
    </row>
    <row r="302" spans="4:9">
      <c r="D302" s="83"/>
      <c r="E302" s="83"/>
      <c r="F302" s="83"/>
      <c r="G302" s="83"/>
      <c r="H302" s="83"/>
      <c r="I302" s="83"/>
    </row>
    <row r="303" spans="4:9">
      <c r="D303" s="83"/>
      <c r="E303" s="83"/>
      <c r="F303" s="83"/>
      <c r="G303" s="83"/>
      <c r="H303" s="83"/>
      <c r="I303" s="83"/>
    </row>
    <row r="304" spans="4:9">
      <c r="D304" s="83"/>
      <c r="E304" s="83"/>
      <c r="F304" s="83"/>
      <c r="G304" s="83"/>
      <c r="H304" s="83"/>
      <c r="I304" s="83"/>
    </row>
    <row r="305" spans="4:9">
      <c r="D305" s="83"/>
      <c r="E305" s="83"/>
      <c r="F305" s="83"/>
      <c r="G305" s="83"/>
      <c r="H305" s="83"/>
      <c r="I305" s="83"/>
    </row>
    <row r="306" spans="4:9">
      <c r="D306" s="83"/>
      <c r="E306" s="83"/>
      <c r="F306" s="83"/>
      <c r="G306" s="83"/>
      <c r="H306" s="83"/>
      <c r="I306" s="83"/>
    </row>
    <row r="307" spans="4:9">
      <c r="D307" s="83"/>
      <c r="E307" s="83"/>
      <c r="F307" s="83"/>
      <c r="G307" s="83"/>
      <c r="H307" s="83"/>
      <c r="I307" s="83"/>
    </row>
    <row r="308" spans="4:9">
      <c r="D308" s="83"/>
      <c r="E308" s="83"/>
      <c r="F308" s="83"/>
      <c r="G308" s="83"/>
      <c r="H308" s="83"/>
      <c r="I308" s="83"/>
    </row>
    <row r="309" spans="4:9">
      <c r="D309" s="83"/>
      <c r="E309" s="83"/>
      <c r="F309" s="83"/>
      <c r="G309" s="83"/>
      <c r="H309" s="83"/>
      <c r="I309" s="83"/>
    </row>
    <row r="310" spans="4:9">
      <c r="D310" s="83"/>
      <c r="E310" s="83"/>
      <c r="F310" s="83"/>
      <c r="G310" s="83"/>
      <c r="H310" s="83"/>
      <c r="I310" s="83"/>
    </row>
    <row r="311" spans="4:9">
      <c r="D311" s="83"/>
      <c r="E311" s="83"/>
      <c r="F311" s="83"/>
      <c r="G311" s="83"/>
      <c r="H311" s="83"/>
      <c r="I311" s="83"/>
    </row>
    <row r="312" spans="4:9">
      <c r="D312" s="83"/>
      <c r="E312" s="83"/>
      <c r="F312" s="83"/>
      <c r="G312" s="83"/>
      <c r="H312" s="83"/>
      <c r="I312" s="83"/>
    </row>
    <row r="313" spans="4:9">
      <c r="D313" s="83"/>
      <c r="E313" s="83"/>
      <c r="F313" s="83"/>
      <c r="G313" s="83"/>
      <c r="H313" s="83"/>
      <c r="I313" s="83"/>
    </row>
    <row r="314" spans="4:9">
      <c r="D314" s="83"/>
      <c r="E314" s="83"/>
      <c r="F314" s="83"/>
      <c r="G314" s="83"/>
      <c r="H314" s="83"/>
      <c r="I314" s="83"/>
    </row>
    <row r="315" spans="4:9">
      <c r="D315" s="83"/>
      <c r="E315" s="83"/>
      <c r="F315" s="83"/>
      <c r="G315" s="83"/>
      <c r="H315" s="83"/>
      <c r="I315" s="83"/>
    </row>
    <row r="316" spans="4:9">
      <c r="D316" s="83"/>
      <c r="E316" s="83"/>
      <c r="F316" s="83"/>
      <c r="G316" s="83"/>
      <c r="H316" s="83"/>
      <c r="I316" s="83"/>
    </row>
    <row r="317" spans="4:9">
      <c r="D317" s="83"/>
      <c r="E317" s="83"/>
      <c r="F317" s="83"/>
      <c r="G317" s="83"/>
      <c r="H317" s="83"/>
      <c r="I317" s="83"/>
    </row>
    <row r="318" spans="4:9">
      <c r="D318" s="83"/>
      <c r="E318" s="83"/>
      <c r="F318" s="83"/>
      <c r="G318" s="83"/>
      <c r="H318" s="83"/>
      <c r="I318" s="83"/>
    </row>
    <row r="319" spans="4:9">
      <c r="D319" s="83"/>
      <c r="E319" s="83"/>
      <c r="F319" s="83"/>
      <c r="G319" s="83"/>
      <c r="H319" s="83"/>
      <c r="I319" s="83"/>
    </row>
    <row r="320" spans="4:9">
      <c r="D320" s="83"/>
      <c r="E320" s="83"/>
      <c r="F320" s="83"/>
      <c r="G320" s="83"/>
      <c r="H320" s="83"/>
      <c r="I320" s="83"/>
    </row>
    <row r="321" spans="4:9">
      <c r="D321" s="83"/>
      <c r="E321" s="83"/>
      <c r="F321" s="83"/>
      <c r="G321" s="83"/>
      <c r="H321" s="83"/>
      <c r="I321" s="83"/>
    </row>
    <row r="322" spans="4:9">
      <c r="D322" s="83"/>
      <c r="E322" s="83"/>
      <c r="F322" s="83"/>
      <c r="G322" s="83"/>
      <c r="H322" s="83"/>
      <c r="I322" s="83"/>
    </row>
    <row r="323" spans="4:9">
      <c r="D323" s="83"/>
      <c r="E323" s="83"/>
      <c r="F323" s="83"/>
      <c r="G323" s="83"/>
      <c r="H323" s="83"/>
      <c r="I323" s="83"/>
    </row>
    <row r="324" spans="4:9">
      <c r="D324" s="83"/>
      <c r="E324" s="83"/>
      <c r="F324" s="83"/>
      <c r="G324" s="83"/>
      <c r="H324" s="83"/>
      <c r="I324" s="83"/>
    </row>
    <row r="325" spans="4:9">
      <c r="D325" s="83"/>
      <c r="E325" s="83"/>
      <c r="F325" s="83"/>
      <c r="G325" s="83"/>
      <c r="H325" s="83"/>
      <c r="I325" s="83"/>
    </row>
    <row r="326" spans="4:9">
      <c r="D326" s="83"/>
      <c r="E326" s="83"/>
      <c r="F326" s="83"/>
      <c r="G326" s="83"/>
      <c r="H326" s="83"/>
      <c r="I326" s="83"/>
    </row>
    <row r="327" spans="4:9">
      <c r="D327" s="83"/>
      <c r="E327" s="83"/>
      <c r="F327" s="83"/>
      <c r="G327" s="83"/>
      <c r="H327" s="83"/>
      <c r="I327" s="83"/>
    </row>
    <row r="328" spans="4:9">
      <c r="D328" s="83"/>
      <c r="E328" s="83"/>
      <c r="F328" s="83"/>
      <c r="G328" s="83"/>
      <c r="H328" s="83"/>
      <c r="I328" s="83"/>
    </row>
    <row r="329" spans="4:9">
      <c r="D329" s="83"/>
      <c r="E329" s="83"/>
      <c r="F329" s="83"/>
      <c r="G329" s="83"/>
      <c r="H329" s="83"/>
      <c r="I329" s="83"/>
    </row>
    <row r="330" spans="4:9">
      <c r="D330" s="83"/>
      <c r="E330" s="83"/>
      <c r="F330" s="83"/>
      <c r="G330" s="83"/>
      <c r="H330" s="83"/>
      <c r="I330" s="83"/>
    </row>
    <row r="331" spans="4:9">
      <c r="D331" s="83"/>
      <c r="E331" s="83"/>
      <c r="F331" s="83"/>
      <c r="G331" s="83"/>
      <c r="H331" s="83"/>
      <c r="I331" s="83"/>
    </row>
    <row r="332" spans="4:9">
      <c r="D332" s="83"/>
      <c r="E332" s="83"/>
      <c r="F332" s="83"/>
      <c r="G332" s="83"/>
      <c r="H332" s="83"/>
      <c r="I332" s="83"/>
    </row>
    <row r="333" spans="4:9">
      <c r="D333" s="83"/>
      <c r="E333" s="83"/>
      <c r="F333" s="83"/>
      <c r="G333" s="83"/>
      <c r="H333" s="83"/>
      <c r="I333" s="83"/>
    </row>
    <row r="334" spans="4:9">
      <c r="D334" s="83"/>
      <c r="E334" s="83"/>
      <c r="F334" s="83"/>
      <c r="G334" s="83"/>
      <c r="H334" s="83"/>
      <c r="I334" s="83"/>
    </row>
    <row r="335" spans="4:9">
      <c r="D335" s="83"/>
      <c r="E335" s="83"/>
      <c r="F335" s="83"/>
      <c r="G335" s="83"/>
      <c r="H335" s="83"/>
      <c r="I335" s="83"/>
    </row>
    <row r="336" spans="4:9">
      <c r="D336" s="83"/>
      <c r="E336" s="83"/>
      <c r="F336" s="83"/>
      <c r="G336" s="83"/>
      <c r="H336" s="83"/>
      <c r="I336" s="83"/>
    </row>
    <row r="337" spans="4:9">
      <c r="D337" s="83"/>
      <c r="E337" s="83"/>
      <c r="F337" s="83"/>
      <c r="G337" s="83"/>
      <c r="H337" s="83"/>
      <c r="I337" s="83"/>
    </row>
    <row r="338" spans="4:9">
      <c r="D338" s="83"/>
      <c r="E338" s="83"/>
      <c r="F338" s="83"/>
      <c r="G338" s="83"/>
      <c r="H338" s="83"/>
      <c r="I338" s="83"/>
    </row>
    <row r="339" spans="4:9">
      <c r="D339" s="83"/>
      <c r="E339" s="83"/>
      <c r="F339" s="83"/>
      <c r="G339" s="83"/>
      <c r="H339" s="83"/>
      <c r="I339" s="83"/>
    </row>
    <row r="340" spans="4:9">
      <c r="D340" s="83"/>
      <c r="E340" s="83"/>
      <c r="F340" s="83"/>
      <c r="G340" s="83"/>
      <c r="H340" s="83"/>
      <c r="I340" s="83"/>
    </row>
    <row r="341" spans="4:9">
      <c r="D341" s="83"/>
      <c r="E341" s="83"/>
      <c r="F341" s="83"/>
      <c r="G341" s="83"/>
      <c r="H341" s="83"/>
      <c r="I341" s="83"/>
    </row>
    <row r="342" spans="4:9">
      <c r="D342" s="83"/>
      <c r="E342" s="83"/>
      <c r="F342" s="83"/>
      <c r="G342" s="83"/>
      <c r="H342" s="83"/>
      <c r="I342" s="83"/>
    </row>
    <row r="343" spans="4:9">
      <c r="D343" s="83"/>
      <c r="E343" s="83"/>
      <c r="F343" s="83"/>
      <c r="G343" s="83"/>
      <c r="H343" s="83"/>
      <c r="I343" s="83"/>
    </row>
    <row r="344" spans="4:9">
      <c r="D344" s="83"/>
      <c r="E344" s="83"/>
      <c r="F344" s="83"/>
      <c r="G344" s="83"/>
      <c r="H344" s="83"/>
      <c r="I344" s="83"/>
    </row>
    <row r="345" spans="4:9">
      <c r="D345" s="83"/>
      <c r="E345" s="83"/>
      <c r="F345" s="83"/>
      <c r="G345" s="83"/>
      <c r="H345" s="83"/>
      <c r="I345" s="83"/>
    </row>
    <row r="346" spans="4:9">
      <c r="D346" s="83"/>
      <c r="E346" s="83"/>
      <c r="F346" s="83"/>
      <c r="G346" s="83"/>
      <c r="H346" s="83"/>
      <c r="I346" s="83"/>
    </row>
    <row r="347" spans="4:9">
      <c r="D347" s="83"/>
      <c r="E347" s="83"/>
      <c r="F347" s="83"/>
      <c r="G347" s="83"/>
      <c r="H347" s="83"/>
      <c r="I347" s="83"/>
    </row>
    <row r="348" spans="4:9">
      <c r="D348" s="83"/>
      <c r="E348" s="83"/>
      <c r="F348" s="83"/>
      <c r="G348" s="83"/>
      <c r="H348" s="83"/>
      <c r="I348" s="83"/>
    </row>
    <row r="349" spans="4:9">
      <c r="D349" s="83"/>
      <c r="E349" s="83"/>
      <c r="F349" s="83"/>
      <c r="G349" s="83"/>
      <c r="H349" s="83"/>
      <c r="I349" s="83"/>
    </row>
    <row r="350" spans="4:9">
      <c r="D350" s="83"/>
      <c r="E350" s="83"/>
      <c r="F350" s="83"/>
      <c r="G350" s="83"/>
      <c r="H350" s="83"/>
      <c r="I350" s="83"/>
    </row>
    <row r="351" spans="4:9">
      <c r="D351" s="83"/>
      <c r="E351" s="83"/>
      <c r="F351" s="83"/>
      <c r="G351" s="83"/>
      <c r="H351" s="83"/>
      <c r="I351" s="83"/>
    </row>
    <row r="352" spans="4:9">
      <c r="D352" s="83"/>
      <c r="E352" s="83"/>
      <c r="F352" s="83"/>
      <c r="G352" s="83"/>
      <c r="H352" s="83"/>
      <c r="I352" s="83"/>
    </row>
    <row r="353" spans="4:9">
      <c r="D353" s="83"/>
      <c r="E353" s="83"/>
      <c r="F353" s="83"/>
      <c r="G353" s="83"/>
      <c r="H353" s="83"/>
      <c r="I353" s="83"/>
    </row>
    <row r="354" spans="4:9">
      <c r="D354" s="83"/>
      <c r="E354" s="83"/>
      <c r="F354" s="83"/>
      <c r="G354" s="83"/>
      <c r="H354" s="83"/>
      <c r="I354" s="83"/>
    </row>
    <row r="355" spans="4:9">
      <c r="D355" s="83"/>
      <c r="E355" s="83"/>
      <c r="F355" s="83"/>
      <c r="G355" s="83"/>
      <c r="H355" s="83"/>
      <c r="I355" s="83"/>
    </row>
    <row r="356" spans="4:9">
      <c r="D356" s="83"/>
      <c r="E356" s="83"/>
      <c r="F356" s="83"/>
      <c r="G356" s="83"/>
      <c r="H356" s="83"/>
      <c r="I356" s="83"/>
    </row>
    <row r="357" spans="4:9">
      <c r="D357" s="83"/>
      <c r="E357" s="83"/>
      <c r="F357" s="83"/>
      <c r="G357" s="83"/>
      <c r="H357" s="83"/>
      <c r="I357" s="83"/>
    </row>
    <row r="358" spans="4:9">
      <c r="D358" s="83"/>
      <c r="E358" s="83"/>
      <c r="F358" s="83"/>
      <c r="G358" s="83"/>
      <c r="H358" s="83"/>
      <c r="I358" s="83"/>
    </row>
    <row r="359" spans="4:9">
      <c r="D359" s="83"/>
      <c r="E359" s="83"/>
      <c r="F359" s="83"/>
      <c r="G359" s="83"/>
      <c r="H359" s="83"/>
      <c r="I359" s="83"/>
    </row>
    <row r="360" spans="4:9">
      <c r="D360" s="83"/>
      <c r="E360" s="83"/>
      <c r="F360" s="83"/>
      <c r="G360" s="83"/>
      <c r="H360" s="83"/>
      <c r="I360" s="83"/>
    </row>
    <row r="361" spans="4:9">
      <c r="D361" s="83"/>
      <c r="E361" s="83"/>
      <c r="F361" s="83"/>
      <c r="G361" s="83"/>
      <c r="H361" s="83"/>
      <c r="I361" s="83"/>
    </row>
    <row r="362" spans="4:9">
      <c r="D362" s="83"/>
      <c r="E362" s="83"/>
      <c r="F362" s="83"/>
      <c r="G362" s="83"/>
      <c r="H362" s="83"/>
      <c r="I362" s="83"/>
    </row>
    <row r="363" spans="4:9">
      <c r="D363" s="83"/>
      <c r="E363" s="83"/>
      <c r="F363" s="83"/>
      <c r="G363" s="83"/>
      <c r="H363" s="83"/>
      <c r="I363" s="83"/>
    </row>
    <row r="364" spans="4:9">
      <c r="D364" s="83"/>
      <c r="E364" s="83"/>
      <c r="F364" s="83"/>
      <c r="G364" s="83"/>
      <c r="H364" s="83"/>
      <c r="I364" s="83"/>
    </row>
    <row r="365" spans="4:9">
      <c r="D365" s="83"/>
      <c r="E365" s="83"/>
      <c r="F365" s="83"/>
      <c r="G365" s="83"/>
      <c r="H365" s="83"/>
      <c r="I365" s="83"/>
    </row>
    <row r="366" spans="4:9">
      <c r="D366" s="83"/>
      <c r="E366" s="83"/>
      <c r="F366" s="83"/>
      <c r="G366" s="83"/>
      <c r="H366" s="83"/>
      <c r="I366" s="83"/>
    </row>
    <row r="367" spans="4:9">
      <c r="D367" s="83"/>
      <c r="E367" s="83"/>
      <c r="F367" s="83"/>
      <c r="G367" s="83"/>
      <c r="H367" s="83"/>
      <c r="I367" s="83"/>
    </row>
    <row r="368" spans="4:9">
      <c r="D368" s="83"/>
      <c r="E368" s="83"/>
      <c r="F368" s="83"/>
      <c r="G368" s="83"/>
      <c r="H368" s="83"/>
      <c r="I368" s="83"/>
    </row>
    <row r="369" spans="4:9">
      <c r="D369" s="83"/>
      <c r="E369" s="83"/>
      <c r="F369" s="83"/>
      <c r="G369" s="83"/>
      <c r="H369" s="83"/>
      <c r="I369" s="83"/>
    </row>
    <row r="370" spans="4:9">
      <c r="D370" s="83"/>
      <c r="E370" s="83"/>
      <c r="F370" s="83"/>
      <c r="G370" s="83"/>
      <c r="H370" s="83"/>
      <c r="I370" s="83"/>
    </row>
    <row r="371" spans="4:9">
      <c r="D371" s="83"/>
      <c r="E371" s="83"/>
      <c r="F371" s="83"/>
      <c r="G371" s="83"/>
      <c r="H371" s="83"/>
      <c r="I371" s="83"/>
    </row>
    <row r="372" spans="4:9">
      <c r="D372" s="83"/>
      <c r="E372" s="83"/>
      <c r="F372" s="83"/>
      <c r="G372" s="83"/>
      <c r="H372" s="83"/>
      <c r="I372" s="83"/>
    </row>
    <row r="373" spans="4:9">
      <c r="D373" s="83"/>
      <c r="E373" s="83"/>
      <c r="F373" s="83"/>
      <c r="G373" s="83"/>
      <c r="H373" s="83"/>
      <c r="I373" s="83"/>
    </row>
    <row r="374" spans="4:9">
      <c r="D374" s="83"/>
      <c r="E374" s="83"/>
      <c r="F374" s="83"/>
      <c r="G374" s="83"/>
      <c r="H374" s="83"/>
      <c r="I374" s="83"/>
    </row>
    <row r="375" spans="4:9">
      <c r="D375" s="83"/>
      <c r="E375" s="83"/>
      <c r="F375" s="83"/>
      <c r="G375" s="83"/>
      <c r="H375" s="83"/>
      <c r="I375" s="83"/>
    </row>
    <row r="376" spans="4:9">
      <c r="D376" s="83"/>
      <c r="E376" s="83"/>
      <c r="F376" s="83"/>
      <c r="G376" s="83"/>
      <c r="H376" s="83"/>
      <c r="I376" s="83"/>
    </row>
    <row r="377" spans="4:9">
      <c r="D377" s="83"/>
      <c r="E377" s="83"/>
      <c r="F377" s="83"/>
      <c r="G377" s="83"/>
      <c r="H377" s="83"/>
      <c r="I377" s="83"/>
    </row>
    <row r="378" spans="4:9">
      <c r="D378" s="83"/>
      <c r="E378" s="83"/>
      <c r="F378" s="83"/>
      <c r="G378" s="83"/>
      <c r="H378" s="83"/>
      <c r="I378" s="83"/>
    </row>
    <row r="379" spans="4:9">
      <c r="D379" s="83"/>
      <c r="E379" s="83"/>
      <c r="F379" s="83"/>
      <c r="G379" s="83"/>
      <c r="H379" s="83"/>
      <c r="I379" s="83"/>
    </row>
    <row r="380" spans="4:9">
      <c r="D380" s="83"/>
      <c r="E380" s="83"/>
      <c r="F380" s="83"/>
      <c r="G380" s="83"/>
      <c r="H380" s="83"/>
      <c r="I380" s="83"/>
    </row>
    <row r="381" spans="4:9">
      <c r="D381" s="83"/>
      <c r="E381" s="83"/>
      <c r="F381" s="83"/>
      <c r="G381" s="83"/>
      <c r="H381" s="83"/>
      <c r="I381" s="83"/>
    </row>
    <row r="382" spans="4:9">
      <c r="D382" s="83"/>
      <c r="E382" s="83"/>
      <c r="F382" s="83"/>
      <c r="G382" s="83"/>
      <c r="H382" s="83"/>
      <c r="I382" s="83"/>
    </row>
    <row r="383" spans="4:9">
      <c r="D383" s="83"/>
      <c r="E383" s="83"/>
      <c r="F383" s="83"/>
      <c r="G383" s="83"/>
      <c r="H383" s="83"/>
      <c r="I383" s="83"/>
    </row>
    <row r="384" spans="4:9">
      <c r="D384" s="83"/>
      <c r="E384" s="83"/>
      <c r="F384" s="83"/>
      <c r="G384" s="83"/>
      <c r="H384" s="83"/>
      <c r="I384" s="83"/>
    </row>
    <row r="385" spans="4:9">
      <c r="D385" s="83"/>
      <c r="E385" s="83"/>
      <c r="F385" s="83"/>
      <c r="G385" s="83"/>
      <c r="H385" s="83"/>
      <c r="I385" s="83"/>
    </row>
    <row r="386" spans="4:9">
      <c r="D386" s="83"/>
      <c r="E386" s="83"/>
      <c r="F386" s="83"/>
      <c r="G386" s="83"/>
      <c r="H386" s="83"/>
      <c r="I386" s="83"/>
    </row>
    <row r="387" spans="4:9">
      <c r="D387" s="83"/>
      <c r="E387" s="83"/>
      <c r="F387" s="83"/>
      <c r="G387" s="83"/>
      <c r="H387" s="83"/>
      <c r="I387" s="83"/>
    </row>
    <row r="388" spans="4:9">
      <c r="D388" s="83"/>
      <c r="E388" s="83"/>
      <c r="F388" s="83"/>
      <c r="G388" s="83"/>
      <c r="H388" s="83"/>
      <c r="I388" s="83"/>
    </row>
    <row r="389" spans="4:9">
      <c r="D389" s="83"/>
      <c r="E389" s="83"/>
      <c r="F389" s="83"/>
      <c r="G389" s="83"/>
      <c r="H389" s="83"/>
      <c r="I389" s="83"/>
    </row>
    <row r="390" spans="4:9">
      <c r="D390" s="83"/>
      <c r="E390" s="83"/>
      <c r="F390" s="83"/>
      <c r="G390" s="83"/>
      <c r="H390" s="83"/>
      <c r="I390" s="83"/>
    </row>
    <row r="391" spans="4:9">
      <c r="D391" s="83"/>
      <c r="E391" s="83"/>
      <c r="F391" s="83"/>
      <c r="G391" s="83"/>
      <c r="H391" s="83"/>
      <c r="I391" s="83"/>
    </row>
    <row r="392" spans="4:9">
      <c r="D392" s="83"/>
      <c r="E392" s="83"/>
      <c r="F392" s="83"/>
      <c r="G392" s="83"/>
      <c r="H392" s="83"/>
      <c r="I392" s="83"/>
    </row>
    <row r="393" spans="4:9">
      <c r="D393" s="83"/>
      <c r="E393" s="83"/>
      <c r="F393" s="83"/>
      <c r="G393" s="83"/>
      <c r="H393" s="83"/>
      <c r="I393" s="83"/>
    </row>
    <row r="394" spans="4:9">
      <c r="D394" s="83"/>
      <c r="E394" s="83"/>
      <c r="F394" s="83"/>
      <c r="G394" s="83"/>
      <c r="H394" s="83"/>
      <c r="I394" s="83"/>
    </row>
    <row r="395" spans="4:9">
      <c r="D395" s="83"/>
      <c r="E395" s="83"/>
      <c r="F395" s="83"/>
      <c r="G395" s="83"/>
      <c r="H395" s="83"/>
      <c r="I395" s="83"/>
    </row>
    <row r="396" spans="4:9">
      <c r="D396" s="83"/>
      <c r="E396" s="83"/>
      <c r="F396" s="83"/>
      <c r="G396" s="83"/>
      <c r="H396" s="83"/>
      <c r="I396" s="83"/>
    </row>
    <row r="397" spans="4:9">
      <c r="D397" s="83"/>
      <c r="E397" s="83"/>
      <c r="F397" s="83"/>
      <c r="G397" s="83"/>
      <c r="H397" s="83"/>
      <c r="I397" s="83"/>
    </row>
    <row r="398" spans="4:9">
      <c r="D398" s="83"/>
      <c r="E398" s="83"/>
      <c r="F398" s="83"/>
      <c r="G398" s="83"/>
      <c r="H398" s="83"/>
      <c r="I398" s="83"/>
    </row>
    <row r="399" spans="4:9">
      <c r="D399" s="83"/>
      <c r="E399" s="83"/>
      <c r="F399" s="83"/>
      <c r="G399" s="83"/>
      <c r="H399" s="83"/>
      <c r="I399" s="83"/>
    </row>
    <row r="400" spans="4:9">
      <c r="D400" s="83"/>
      <c r="E400" s="83"/>
      <c r="F400" s="83"/>
      <c r="G400" s="83"/>
      <c r="H400" s="83"/>
      <c r="I400" s="83"/>
    </row>
    <row r="401" spans="4:9">
      <c r="D401" s="83"/>
      <c r="E401" s="83"/>
      <c r="F401" s="83"/>
      <c r="G401" s="83"/>
      <c r="H401" s="83"/>
      <c r="I401" s="83"/>
    </row>
    <row r="402" spans="4:9">
      <c r="D402" s="83"/>
      <c r="E402" s="83"/>
      <c r="F402" s="83"/>
      <c r="G402" s="83"/>
      <c r="H402" s="83"/>
      <c r="I402" s="83"/>
    </row>
    <row r="403" spans="4:9">
      <c r="D403" s="83"/>
      <c r="E403" s="83"/>
      <c r="F403" s="83"/>
      <c r="G403" s="83"/>
      <c r="H403" s="83"/>
      <c r="I403" s="83"/>
    </row>
    <row r="404" spans="4:9">
      <c r="D404" s="83"/>
      <c r="E404" s="83"/>
      <c r="F404" s="83"/>
      <c r="G404" s="83"/>
      <c r="H404" s="83"/>
      <c r="I404" s="83"/>
    </row>
    <row r="405" spans="4:9">
      <c r="D405" s="83"/>
      <c r="E405" s="83"/>
      <c r="F405" s="83"/>
      <c r="G405" s="83"/>
      <c r="H405" s="83"/>
      <c r="I405" s="83"/>
    </row>
    <row r="406" spans="4:9">
      <c r="D406" s="83"/>
      <c r="E406" s="83"/>
      <c r="F406" s="83"/>
      <c r="G406" s="83"/>
      <c r="H406" s="83"/>
      <c r="I406" s="83"/>
    </row>
    <row r="407" spans="4:9">
      <c r="D407" s="83"/>
      <c r="E407" s="83"/>
      <c r="F407" s="83"/>
      <c r="G407" s="83"/>
      <c r="H407" s="83"/>
      <c r="I407" s="83"/>
    </row>
    <row r="408" spans="4:9">
      <c r="D408" s="83"/>
      <c r="E408" s="83"/>
      <c r="F408" s="83"/>
      <c r="G408" s="83"/>
      <c r="H408" s="83"/>
      <c r="I408" s="83"/>
    </row>
    <row r="409" spans="4:9">
      <c r="D409" s="83"/>
      <c r="E409" s="83"/>
      <c r="F409" s="83"/>
      <c r="G409" s="83"/>
      <c r="H409" s="83"/>
      <c r="I409" s="83"/>
    </row>
    <row r="410" spans="4:9">
      <c r="D410" s="83"/>
      <c r="E410" s="83"/>
      <c r="F410" s="83"/>
      <c r="G410" s="83"/>
      <c r="H410" s="83"/>
      <c r="I410" s="83"/>
    </row>
    <row r="411" spans="4:9">
      <c r="D411" s="83"/>
      <c r="E411" s="83"/>
      <c r="F411" s="83"/>
      <c r="G411" s="83"/>
      <c r="H411" s="83"/>
      <c r="I411" s="83"/>
    </row>
    <row r="412" spans="4:9">
      <c r="D412" s="83"/>
      <c r="E412" s="83"/>
      <c r="F412" s="83"/>
      <c r="G412" s="83"/>
      <c r="H412" s="83"/>
      <c r="I412" s="83"/>
    </row>
    <row r="413" spans="4:9">
      <c r="D413" s="83"/>
      <c r="E413" s="83"/>
      <c r="F413" s="83"/>
      <c r="G413" s="83"/>
      <c r="H413" s="83"/>
      <c r="I413" s="83"/>
    </row>
    <row r="414" spans="4:9">
      <c r="D414" s="83"/>
      <c r="E414" s="83"/>
      <c r="F414" s="83"/>
      <c r="G414" s="83"/>
      <c r="H414" s="83"/>
      <c r="I414" s="83"/>
    </row>
    <row r="415" spans="4:9">
      <c r="D415" s="83"/>
      <c r="E415" s="83"/>
      <c r="F415" s="83"/>
      <c r="G415" s="83"/>
      <c r="H415" s="83"/>
      <c r="I415" s="83"/>
    </row>
    <row r="416" spans="4:9">
      <c r="D416" s="83"/>
      <c r="E416" s="83"/>
      <c r="F416" s="83"/>
      <c r="G416" s="83"/>
      <c r="H416" s="83"/>
      <c r="I416" s="83"/>
    </row>
    <row r="417" spans="4:9">
      <c r="D417" s="83"/>
      <c r="E417" s="83"/>
      <c r="F417" s="83"/>
      <c r="G417" s="83"/>
      <c r="H417" s="83"/>
      <c r="I417" s="83"/>
    </row>
    <row r="418" spans="4:9">
      <c r="D418" s="83"/>
      <c r="E418" s="83"/>
      <c r="F418" s="83"/>
      <c r="G418" s="83"/>
      <c r="H418" s="83"/>
      <c r="I418" s="83"/>
    </row>
    <row r="419" spans="4:9">
      <c r="D419" s="83"/>
      <c r="E419" s="83"/>
      <c r="F419" s="83"/>
      <c r="G419" s="83"/>
      <c r="H419" s="83"/>
      <c r="I419" s="83"/>
    </row>
    <row r="420" spans="4:9">
      <c r="D420" s="83"/>
      <c r="E420" s="83"/>
      <c r="F420" s="83"/>
      <c r="G420" s="83"/>
      <c r="H420" s="83"/>
      <c r="I420" s="83"/>
    </row>
    <row r="421" spans="4:9">
      <c r="D421" s="83"/>
      <c r="E421" s="83"/>
      <c r="F421" s="83"/>
      <c r="G421" s="83"/>
      <c r="H421" s="83"/>
      <c r="I421" s="83"/>
    </row>
    <row r="422" spans="4:9">
      <c r="D422" s="83"/>
      <c r="E422" s="83"/>
      <c r="F422" s="83"/>
      <c r="G422" s="83"/>
      <c r="H422" s="83"/>
      <c r="I422" s="83"/>
    </row>
    <row r="423" spans="4:9">
      <c r="D423" s="83"/>
      <c r="E423" s="83"/>
      <c r="F423" s="83"/>
      <c r="G423" s="83"/>
      <c r="H423" s="83"/>
      <c r="I423" s="83"/>
    </row>
    <row r="424" spans="4:9">
      <c r="D424" s="83"/>
      <c r="E424" s="83"/>
      <c r="F424" s="83"/>
      <c r="G424" s="83"/>
      <c r="H424" s="83"/>
      <c r="I424" s="83"/>
    </row>
    <row r="425" spans="4:9">
      <c r="D425" s="83"/>
      <c r="E425" s="83"/>
      <c r="F425" s="83"/>
      <c r="G425" s="83"/>
      <c r="H425" s="83"/>
      <c r="I425" s="83"/>
    </row>
    <row r="426" spans="4:9">
      <c r="D426" s="83"/>
      <c r="E426" s="83"/>
      <c r="F426" s="83"/>
      <c r="G426" s="83"/>
      <c r="H426" s="83"/>
      <c r="I426" s="83"/>
    </row>
    <row r="427" spans="4:9">
      <c r="D427" s="83"/>
      <c r="E427" s="83"/>
      <c r="F427" s="83"/>
      <c r="G427" s="83"/>
      <c r="H427" s="83"/>
      <c r="I427" s="83"/>
    </row>
    <row r="428" spans="4:9">
      <c r="D428" s="83"/>
      <c r="E428" s="83"/>
      <c r="F428" s="83"/>
      <c r="G428" s="83"/>
      <c r="H428" s="83"/>
      <c r="I428" s="83"/>
    </row>
    <row r="429" spans="4:9">
      <c r="D429" s="83"/>
      <c r="E429" s="83"/>
      <c r="F429" s="83"/>
      <c r="G429" s="83"/>
      <c r="H429" s="83"/>
      <c r="I429" s="83"/>
    </row>
    <row r="430" spans="4:9">
      <c r="D430" s="83"/>
      <c r="E430" s="83"/>
      <c r="F430" s="83"/>
      <c r="G430" s="83"/>
      <c r="H430" s="83"/>
      <c r="I430" s="83"/>
    </row>
    <row r="431" spans="4:9">
      <c r="D431" s="83"/>
      <c r="E431" s="83"/>
      <c r="F431" s="83"/>
      <c r="G431" s="83"/>
      <c r="H431" s="83"/>
      <c r="I431" s="83"/>
    </row>
    <row r="432" spans="4:9">
      <c r="D432" s="83"/>
      <c r="E432" s="83"/>
      <c r="F432" s="83"/>
      <c r="G432" s="83"/>
      <c r="H432" s="83"/>
      <c r="I432" s="83"/>
    </row>
    <row r="433" spans="4:9">
      <c r="D433" s="83"/>
      <c r="E433" s="83"/>
      <c r="F433" s="83"/>
      <c r="G433" s="83"/>
      <c r="H433" s="83"/>
      <c r="I433" s="83"/>
    </row>
    <row r="434" spans="4:9">
      <c r="D434" s="83"/>
      <c r="E434" s="83"/>
      <c r="F434" s="83"/>
      <c r="G434" s="83"/>
      <c r="H434" s="83"/>
      <c r="I434" s="83"/>
    </row>
    <row r="435" spans="4:9">
      <c r="D435" s="83"/>
      <c r="E435" s="83"/>
      <c r="F435" s="83"/>
      <c r="G435" s="83"/>
      <c r="H435" s="83"/>
      <c r="I435" s="83"/>
    </row>
    <row r="436" spans="4:9">
      <c r="D436" s="83"/>
      <c r="E436" s="83"/>
      <c r="F436" s="83"/>
      <c r="G436" s="83"/>
      <c r="H436" s="83"/>
      <c r="I436" s="83"/>
    </row>
    <row r="437" spans="4:9">
      <c r="D437" s="83"/>
      <c r="E437" s="83"/>
      <c r="F437" s="83"/>
      <c r="G437" s="83"/>
      <c r="H437" s="83"/>
      <c r="I437" s="83"/>
    </row>
    <row r="438" spans="4:9">
      <c r="D438" s="83"/>
      <c r="E438" s="83"/>
      <c r="F438" s="83"/>
      <c r="G438" s="83"/>
      <c r="H438" s="83"/>
      <c r="I438" s="83"/>
    </row>
    <row r="439" spans="4:9">
      <c r="D439" s="83"/>
      <c r="E439" s="83"/>
      <c r="F439" s="83"/>
      <c r="G439" s="83"/>
      <c r="H439" s="83"/>
      <c r="I439" s="83"/>
    </row>
    <row r="440" spans="4:9">
      <c r="D440" s="83"/>
      <c r="E440" s="83"/>
      <c r="F440" s="83"/>
      <c r="G440" s="83"/>
      <c r="H440" s="83"/>
      <c r="I440" s="83"/>
    </row>
    <row r="441" spans="4:9">
      <c r="D441" s="83"/>
      <c r="E441" s="83"/>
      <c r="F441" s="83"/>
      <c r="G441" s="83"/>
      <c r="H441" s="83"/>
      <c r="I441" s="83"/>
    </row>
    <row r="442" spans="4:9">
      <c r="D442" s="83"/>
      <c r="E442" s="83"/>
      <c r="F442" s="83"/>
      <c r="G442" s="83"/>
      <c r="H442" s="83"/>
      <c r="I442" s="83"/>
    </row>
    <row r="443" spans="4:9">
      <c r="D443" s="83"/>
      <c r="E443" s="83"/>
      <c r="F443" s="83"/>
      <c r="G443" s="83"/>
      <c r="H443" s="83"/>
      <c r="I443" s="83"/>
    </row>
    <row r="444" spans="4:9">
      <c r="D444" s="83"/>
      <c r="E444" s="83"/>
      <c r="F444" s="83"/>
      <c r="G444" s="83"/>
      <c r="H444" s="83"/>
      <c r="I444" s="83"/>
    </row>
    <row r="445" spans="4:9">
      <c r="D445" s="83"/>
      <c r="E445" s="83"/>
      <c r="F445" s="83"/>
      <c r="G445" s="83"/>
      <c r="H445" s="83"/>
      <c r="I445" s="83"/>
    </row>
    <row r="446" spans="4:9">
      <c r="D446" s="83"/>
      <c r="E446" s="83"/>
      <c r="F446" s="83"/>
      <c r="G446" s="83"/>
      <c r="H446" s="83"/>
      <c r="I446" s="83"/>
    </row>
    <row r="447" spans="4:9">
      <c r="D447" s="83"/>
      <c r="E447" s="83"/>
      <c r="F447" s="83"/>
      <c r="G447" s="83"/>
      <c r="H447" s="83"/>
      <c r="I447" s="83"/>
    </row>
    <row r="448" spans="4:9">
      <c r="D448" s="83"/>
      <c r="E448" s="83"/>
      <c r="F448" s="83"/>
      <c r="G448" s="83"/>
      <c r="H448" s="83"/>
      <c r="I448" s="83"/>
    </row>
    <row r="449" spans="4:9">
      <c r="D449" s="83"/>
      <c r="E449" s="83"/>
      <c r="F449" s="83"/>
      <c r="G449" s="83"/>
      <c r="H449" s="83"/>
      <c r="I449" s="83"/>
    </row>
    <row r="450" spans="4:9">
      <c r="D450" s="83"/>
      <c r="E450" s="83"/>
      <c r="F450" s="83"/>
      <c r="G450" s="83"/>
      <c r="H450" s="83"/>
      <c r="I450" s="83"/>
    </row>
    <row r="451" spans="4:9">
      <c r="D451" s="83"/>
      <c r="E451" s="83"/>
      <c r="F451" s="83"/>
      <c r="G451" s="83"/>
      <c r="H451" s="83"/>
      <c r="I451" s="83"/>
    </row>
    <row r="452" spans="4:9">
      <c r="D452" s="83"/>
      <c r="E452" s="83"/>
      <c r="F452" s="83"/>
      <c r="G452" s="83"/>
      <c r="H452" s="83"/>
      <c r="I452" s="83"/>
    </row>
    <row r="453" spans="4:9">
      <c r="D453" s="83"/>
      <c r="E453" s="83"/>
      <c r="F453" s="83"/>
      <c r="G453" s="83"/>
      <c r="H453" s="83"/>
      <c r="I453" s="83"/>
    </row>
    <row r="454" spans="4:9">
      <c r="D454" s="83"/>
      <c r="E454" s="83"/>
      <c r="F454" s="83"/>
      <c r="G454" s="83"/>
      <c r="H454" s="83"/>
      <c r="I454" s="83"/>
    </row>
    <row r="455" spans="4:9">
      <c r="D455" s="83"/>
      <c r="E455" s="83"/>
      <c r="F455" s="83"/>
      <c r="G455" s="83"/>
      <c r="H455" s="83"/>
      <c r="I455" s="83"/>
    </row>
    <row r="456" spans="4:9">
      <c r="D456" s="83"/>
      <c r="E456" s="83"/>
      <c r="F456" s="83"/>
      <c r="G456" s="83"/>
      <c r="H456" s="83"/>
      <c r="I456" s="83"/>
    </row>
    <row r="457" spans="4:9">
      <c r="D457" s="83"/>
      <c r="E457" s="83"/>
      <c r="F457" s="83"/>
      <c r="G457" s="83"/>
      <c r="H457" s="83"/>
      <c r="I457" s="83"/>
    </row>
    <row r="458" spans="4:9">
      <c r="D458" s="83"/>
      <c r="E458" s="83"/>
      <c r="F458" s="83"/>
      <c r="G458" s="83"/>
      <c r="H458" s="83"/>
      <c r="I458" s="83"/>
    </row>
    <row r="459" spans="4:9">
      <c r="D459" s="83"/>
      <c r="E459" s="83"/>
      <c r="F459" s="83"/>
      <c r="G459" s="83"/>
      <c r="H459" s="83"/>
      <c r="I459" s="83"/>
    </row>
    <row r="460" spans="4:9">
      <c r="D460" s="83"/>
      <c r="E460" s="83"/>
      <c r="F460" s="83"/>
      <c r="G460" s="83"/>
      <c r="H460" s="83"/>
      <c r="I460" s="83"/>
    </row>
    <row r="461" spans="4:9">
      <c r="D461" s="83"/>
      <c r="E461" s="83"/>
      <c r="F461" s="83"/>
      <c r="G461" s="83"/>
      <c r="H461" s="83"/>
      <c r="I461" s="83"/>
    </row>
    <row r="462" spans="4:9">
      <c r="D462" s="83"/>
      <c r="E462" s="83"/>
      <c r="F462" s="83"/>
      <c r="G462" s="83"/>
      <c r="H462" s="83"/>
      <c r="I462" s="83"/>
    </row>
    <row r="463" spans="4:9">
      <c r="D463" s="83"/>
      <c r="E463" s="83"/>
      <c r="F463" s="83"/>
      <c r="G463" s="83"/>
      <c r="H463" s="83"/>
      <c r="I463" s="83"/>
    </row>
    <row r="464" spans="4:9">
      <c r="D464" s="83"/>
      <c r="E464" s="83"/>
      <c r="F464" s="83"/>
      <c r="G464" s="83"/>
      <c r="H464" s="83"/>
      <c r="I464" s="83"/>
    </row>
    <row r="465" spans="4:9">
      <c r="D465" s="83"/>
      <c r="E465" s="83"/>
      <c r="F465" s="83"/>
      <c r="G465" s="83"/>
      <c r="H465" s="83"/>
      <c r="I465" s="83"/>
    </row>
    <row r="466" spans="4:9">
      <c r="D466" s="83"/>
      <c r="E466" s="83"/>
      <c r="F466" s="83"/>
      <c r="G466" s="83"/>
      <c r="H466" s="83"/>
      <c r="I466" s="83"/>
    </row>
    <row r="467" spans="4:9">
      <c r="D467" s="83"/>
      <c r="E467" s="83"/>
      <c r="F467" s="83"/>
      <c r="G467" s="83"/>
      <c r="H467" s="83"/>
      <c r="I467" s="83"/>
    </row>
    <row r="468" spans="4:9">
      <c r="D468" s="83"/>
      <c r="E468" s="83"/>
      <c r="F468" s="83"/>
      <c r="G468" s="83"/>
      <c r="H468" s="83"/>
      <c r="I468" s="83"/>
    </row>
    <row r="469" spans="4:9">
      <c r="D469" s="83"/>
      <c r="E469" s="83"/>
      <c r="F469" s="83"/>
      <c r="G469" s="83"/>
      <c r="H469" s="83"/>
      <c r="I469" s="83"/>
    </row>
    <row r="470" spans="4:9">
      <c r="D470" s="83"/>
      <c r="E470" s="83"/>
      <c r="F470" s="83"/>
      <c r="G470" s="83"/>
      <c r="H470" s="83"/>
      <c r="I470" s="83"/>
    </row>
    <row r="471" spans="4:9">
      <c r="D471" s="83"/>
      <c r="E471" s="83"/>
      <c r="F471" s="83"/>
      <c r="G471" s="83"/>
      <c r="H471" s="83"/>
      <c r="I471" s="83"/>
    </row>
    <row r="472" spans="4:9">
      <c r="D472" s="83"/>
      <c r="E472" s="83"/>
      <c r="F472" s="83"/>
      <c r="G472" s="83"/>
      <c r="H472" s="83"/>
      <c r="I472" s="83"/>
    </row>
    <row r="473" spans="4:9">
      <c r="D473" s="83"/>
      <c r="E473" s="83"/>
      <c r="F473" s="83"/>
      <c r="G473" s="83"/>
      <c r="H473" s="83"/>
      <c r="I473" s="83"/>
    </row>
    <row r="474" spans="4:9">
      <c r="D474" s="83"/>
      <c r="E474" s="83"/>
      <c r="F474" s="83"/>
      <c r="G474" s="83"/>
      <c r="H474" s="83"/>
      <c r="I474" s="83"/>
    </row>
    <row r="475" spans="4:9">
      <c r="D475" s="83"/>
      <c r="E475" s="83"/>
      <c r="F475" s="83"/>
      <c r="G475" s="83"/>
      <c r="H475" s="83"/>
      <c r="I475" s="83"/>
    </row>
    <row r="476" spans="4:9">
      <c r="D476" s="83"/>
      <c r="E476" s="83"/>
      <c r="F476" s="83"/>
      <c r="G476" s="83"/>
      <c r="H476" s="83"/>
      <c r="I476" s="83"/>
    </row>
    <row r="477" spans="4:9">
      <c r="D477" s="83"/>
      <c r="E477" s="83"/>
      <c r="F477" s="83"/>
      <c r="G477" s="83"/>
      <c r="H477" s="83"/>
      <c r="I477" s="83"/>
    </row>
    <row r="478" spans="4:9">
      <c r="D478" s="83"/>
      <c r="E478" s="83"/>
      <c r="F478" s="83"/>
      <c r="G478" s="83"/>
      <c r="H478" s="83"/>
      <c r="I478" s="83"/>
    </row>
    <row r="479" spans="4:9">
      <c r="D479" s="83"/>
      <c r="E479" s="83"/>
      <c r="F479" s="83"/>
      <c r="G479" s="83"/>
      <c r="H479" s="83"/>
      <c r="I479" s="83"/>
    </row>
    <row r="480" spans="4:9">
      <c r="D480" s="83"/>
      <c r="E480" s="83"/>
      <c r="F480" s="83"/>
      <c r="G480" s="83"/>
      <c r="H480" s="83"/>
      <c r="I480" s="83"/>
    </row>
    <row r="481" spans="4:9">
      <c r="D481" s="83"/>
      <c r="E481" s="83"/>
      <c r="F481" s="83"/>
      <c r="G481" s="83"/>
      <c r="H481" s="83"/>
      <c r="I481" s="83"/>
    </row>
    <row r="482" spans="4:9">
      <c r="D482" s="83"/>
      <c r="E482" s="83"/>
      <c r="F482" s="83"/>
      <c r="G482" s="83"/>
      <c r="H482" s="83"/>
      <c r="I482" s="83"/>
    </row>
    <row r="483" spans="4:9">
      <c r="D483" s="83"/>
      <c r="E483" s="83"/>
      <c r="F483" s="83"/>
      <c r="G483" s="83"/>
      <c r="H483" s="83"/>
      <c r="I483" s="83"/>
    </row>
    <row r="484" spans="4:9">
      <c r="D484" s="83"/>
      <c r="E484" s="83"/>
      <c r="F484" s="83"/>
      <c r="G484" s="83"/>
      <c r="H484" s="83"/>
      <c r="I484" s="83"/>
    </row>
    <row r="485" spans="4:9">
      <c r="D485" s="83"/>
      <c r="E485" s="83"/>
      <c r="F485" s="83"/>
      <c r="G485" s="83"/>
      <c r="H485" s="83"/>
      <c r="I485" s="83"/>
    </row>
    <row r="486" spans="4:9">
      <c r="D486" s="83"/>
      <c r="E486" s="83"/>
      <c r="F486" s="83"/>
      <c r="G486" s="83"/>
      <c r="H486" s="83"/>
      <c r="I486" s="83"/>
    </row>
    <row r="487" spans="4:9">
      <c r="D487" s="83"/>
      <c r="E487" s="83"/>
      <c r="F487" s="83"/>
      <c r="G487" s="83"/>
      <c r="H487" s="83"/>
      <c r="I487" s="83"/>
    </row>
    <row r="488" spans="4:9">
      <c r="D488" s="83"/>
      <c r="E488" s="83"/>
      <c r="F488" s="83"/>
      <c r="G488" s="83"/>
      <c r="H488" s="83"/>
      <c r="I488" s="83"/>
    </row>
    <row r="489" spans="4:9">
      <c r="D489" s="83"/>
      <c r="E489" s="83"/>
      <c r="F489" s="83"/>
      <c r="G489" s="83"/>
      <c r="H489" s="83"/>
      <c r="I489" s="83"/>
    </row>
    <row r="490" spans="4:9">
      <c r="D490" s="83"/>
      <c r="E490" s="83"/>
      <c r="F490" s="83"/>
      <c r="G490" s="83"/>
      <c r="H490" s="83"/>
      <c r="I490" s="83"/>
    </row>
    <row r="491" spans="4:9">
      <c r="D491" s="83"/>
      <c r="E491" s="83"/>
      <c r="F491" s="83"/>
      <c r="G491" s="83"/>
      <c r="H491" s="83"/>
      <c r="I491" s="83"/>
    </row>
    <row r="492" spans="4:9">
      <c r="D492" s="83"/>
      <c r="E492" s="83"/>
      <c r="F492" s="83"/>
      <c r="G492" s="83"/>
      <c r="H492" s="83"/>
      <c r="I492" s="83"/>
    </row>
    <row r="493" spans="4:9">
      <c r="D493" s="83"/>
      <c r="E493" s="83"/>
      <c r="F493" s="83"/>
      <c r="G493" s="83"/>
      <c r="H493" s="83"/>
      <c r="I493" s="83"/>
    </row>
    <row r="494" spans="4:9">
      <c r="D494" s="83"/>
      <c r="E494" s="83"/>
      <c r="F494" s="83"/>
      <c r="G494" s="83"/>
      <c r="H494" s="83"/>
      <c r="I494" s="83"/>
    </row>
    <row r="495" spans="4:9">
      <c r="D495" s="83"/>
      <c r="E495" s="83"/>
      <c r="F495" s="83"/>
      <c r="G495" s="83"/>
      <c r="H495" s="83"/>
      <c r="I495" s="83"/>
    </row>
    <row r="496" spans="4:9">
      <c r="D496" s="83"/>
      <c r="E496" s="83"/>
      <c r="F496" s="83"/>
      <c r="G496" s="83"/>
      <c r="H496" s="83"/>
      <c r="I496" s="83"/>
    </row>
    <row r="497" spans="4:9">
      <c r="D497" s="83"/>
      <c r="E497" s="83"/>
      <c r="F497" s="83"/>
      <c r="G497" s="83"/>
      <c r="H497" s="83"/>
      <c r="I497" s="83"/>
    </row>
    <row r="498" spans="4:9">
      <c r="D498" s="83"/>
      <c r="E498" s="83"/>
      <c r="F498" s="83"/>
      <c r="G498" s="83"/>
      <c r="H498" s="83"/>
      <c r="I498" s="83"/>
    </row>
    <row r="499" spans="4:9">
      <c r="D499" s="83"/>
      <c r="E499" s="83"/>
      <c r="F499" s="83"/>
      <c r="G499" s="83"/>
      <c r="H499" s="83"/>
      <c r="I499" s="83"/>
    </row>
    <row r="500" spans="4:9">
      <c r="D500" s="83"/>
      <c r="E500" s="83"/>
      <c r="F500" s="83"/>
      <c r="G500" s="83"/>
      <c r="H500" s="83"/>
      <c r="I500" s="83"/>
    </row>
    <row r="501" spans="4:9">
      <c r="D501" s="83"/>
      <c r="E501" s="83"/>
      <c r="F501" s="83"/>
      <c r="G501" s="83"/>
      <c r="H501" s="83"/>
      <c r="I501" s="83"/>
    </row>
    <row r="502" spans="4:9">
      <c r="D502" s="83"/>
      <c r="E502" s="83"/>
      <c r="F502" s="83"/>
      <c r="G502" s="83"/>
      <c r="H502" s="83"/>
      <c r="I502" s="83"/>
    </row>
    <row r="503" spans="4:9">
      <c r="D503" s="83"/>
      <c r="E503" s="83"/>
      <c r="F503" s="83"/>
      <c r="G503" s="83"/>
      <c r="H503" s="83"/>
      <c r="I503" s="83"/>
    </row>
    <row r="504" spans="4:9">
      <c r="D504" s="83"/>
      <c r="E504" s="83"/>
      <c r="F504" s="83"/>
      <c r="G504" s="83"/>
      <c r="H504" s="83"/>
      <c r="I504" s="83"/>
    </row>
    <row r="505" spans="4:9">
      <c r="D505" s="83"/>
      <c r="E505" s="83"/>
      <c r="F505" s="83"/>
      <c r="G505" s="83"/>
      <c r="H505" s="83"/>
      <c r="I505" s="83"/>
    </row>
    <row r="506" spans="4:9">
      <c r="D506" s="83"/>
      <c r="E506" s="83"/>
      <c r="F506" s="83"/>
      <c r="G506" s="83"/>
      <c r="H506" s="83"/>
      <c r="I506" s="83"/>
    </row>
    <row r="507" spans="4:9">
      <c r="D507" s="83"/>
      <c r="E507" s="83"/>
      <c r="F507" s="83"/>
      <c r="G507" s="83"/>
      <c r="H507" s="83"/>
      <c r="I507" s="83"/>
    </row>
    <row r="508" spans="4:9">
      <c r="D508" s="83"/>
      <c r="E508" s="83"/>
      <c r="F508" s="83"/>
      <c r="G508" s="83"/>
      <c r="H508" s="83"/>
      <c r="I508" s="83"/>
    </row>
    <row r="509" spans="4:9">
      <c r="D509" s="83"/>
      <c r="E509" s="83"/>
      <c r="F509" s="83"/>
      <c r="G509" s="83"/>
      <c r="H509" s="83"/>
      <c r="I509" s="83"/>
    </row>
    <row r="510" spans="4:9">
      <c r="D510" s="83"/>
      <c r="E510" s="83"/>
      <c r="F510" s="83"/>
      <c r="G510" s="83"/>
      <c r="H510" s="83"/>
      <c r="I510" s="83"/>
    </row>
    <row r="511" spans="4:9">
      <c r="D511" s="83"/>
      <c r="E511" s="83"/>
      <c r="F511" s="83"/>
      <c r="G511" s="83"/>
      <c r="H511" s="83"/>
      <c r="I511" s="83"/>
    </row>
    <row r="512" spans="4:9">
      <c r="D512" s="83"/>
      <c r="E512" s="83"/>
      <c r="F512" s="83"/>
      <c r="G512" s="83"/>
      <c r="H512" s="83"/>
      <c r="I512" s="83"/>
    </row>
    <row r="513" spans="4:9">
      <c r="D513" s="83"/>
      <c r="E513" s="83"/>
      <c r="F513" s="83"/>
      <c r="G513" s="83"/>
      <c r="H513" s="83"/>
      <c r="I513" s="83"/>
    </row>
    <row r="514" spans="4:9">
      <c r="D514" s="83"/>
      <c r="E514" s="83"/>
      <c r="F514" s="83"/>
      <c r="G514" s="83"/>
      <c r="H514" s="83"/>
      <c r="I514" s="83"/>
    </row>
    <row r="515" spans="4:9">
      <c r="D515" s="83"/>
      <c r="E515" s="83"/>
      <c r="F515" s="83"/>
      <c r="G515" s="83"/>
      <c r="H515" s="83"/>
      <c r="I515" s="83"/>
    </row>
    <row r="516" spans="4:9">
      <c r="D516" s="83"/>
      <c r="E516" s="83"/>
      <c r="F516" s="83"/>
      <c r="G516" s="83"/>
      <c r="H516" s="83"/>
      <c r="I516" s="83"/>
    </row>
    <row r="517" spans="4:9">
      <c r="D517" s="83"/>
      <c r="E517" s="83"/>
      <c r="F517" s="83"/>
      <c r="G517" s="83"/>
      <c r="H517" s="83"/>
      <c r="I517" s="83"/>
    </row>
    <row r="518" spans="4:9">
      <c r="D518" s="83"/>
      <c r="E518" s="83"/>
      <c r="F518" s="83"/>
      <c r="G518" s="83"/>
      <c r="H518" s="83"/>
      <c r="I518" s="83"/>
    </row>
    <row r="519" spans="4:9">
      <c r="D519" s="83"/>
      <c r="E519" s="83"/>
      <c r="F519" s="83"/>
      <c r="G519" s="83"/>
      <c r="H519" s="83"/>
      <c r="I519" s="83"/>
    </row>
    <row r="520" spans="4:9">
      <c r="D520" s="83"/>
      <c r="E520" s="83"/>
      <c r="F520" s="83"/>
      <c r="G520" s="83"/>
      <c r="H520" s="83"/>
      <c r="I520" s="83"/>
    </row>
    <row r="521" spans="4:9">
      <c r="D521" s="83"/>
      <c r="E521" s="83"/>
      <c r="F521" s="83"/>
      <c r="G521" s="83"/>
      <c r="H521" s="83"/>
      <c r="I521" s="83"/>
    </row>
    <row r="522" spans="4:9">
      <c r="D522" s="83"/>
      <c r="E522" s="83"/>
      <c r="F522" s="83"/>
      <c r="G522" s="83"/>
      <c r="H522" s="83"/>
      <c r="I522" s="83"/>
    </row>
    <row r="523" spans="4:9">
      <c r="D523" s="83"/>
      <c r="E523" s="83"/>
      <c r="F523" s="83"/>
      <c r="G523" s="83"/>
      <c r="H523" s="83"/>
      <c r="I523" s="83"/>
    </row>
    <row r="524" spans="4:9">
      <c r="D524" s="83"/>
      <c r="E524" s="83"/>
      <c r="F524" s="83"/>
      <c r="G524" s="83"/>
      <c r="H524" s="83"/>
      <c r="I524" s="83"/>
    </row>
    <row r="525" spans="4:9">
      <c r="D525" s="83"/>
      <c r="E525" s="83"/>
      <c r="F525" s="83"/>
      <c r="G525" s="83"/>
      <c r="H525" s="83"/>
      <c r="I525" s="83"/>
    </row>
    <row r="526" spans="4:9">
      <c r="D526" s="83"/>
      <c r="E526" s="83"/>
      <c r="F526" s="83"/>
      <c r="G526" s="83"/>
      <c r="H526" s="83"/>
      <c r="I526" s="83"/>
    </row>
    <row r="527" spans="4:9">
      <c r="D527" s="83"/>
      <c r="E527" s="83"/>
      <c r="F527" s="83"/>
      <c r="G527" s="83"/>
      <c r="H527" s="83"/>
      <c r="I527" s="83"/>
    </row>
    <row r="528" spans="4:9">
      <c r="D528" s="83"/>
      <c r="E528" s="83"/>
      <c r="F528" s="83"/>
      <c r="G528" s="83"/>
      <c r="H528" s="83"/>
      <c r="I528" s="83"/>
    </row>
    <row r="529" spans="4:9">
      <c r="D529" s="83"/>
      <c r="E529" s="83"/>
      <c r="F529" s="83"/>
      <c r="G529" s="83"/>
      <c r="H529" s="83"/>
      <c r="I529" s="83"/>
    </row>
    <row r="530" spans="4:9">
      <c r="D530" s="83"/>
      <c r="E530" s="83"/>
      <c r="F530" s="83"/>
      <c r="G530" s="83"/>
      <c r="H530" s="83"/>
      <c r="I530" s="83"/>
    </row>
    <row r="531" spans="4:9">
      <c r="D531" s="83"/>
      <c r="E531" s="83"/>
      <c r="F531" s="83"/>
      <c r="G531" s="83"/>
      <c r="H531" s="83"/>
      <c r="I531" s="83"/>
    </row>
    <row r="532" spans="4:9">
      <c r="D532" s="83"/>
      <c r="E532" s="83"/>
      <c r="F532" s="83"/>
      <c r="G532" s="83"/>
      <c r="H532" s="83"/>
      <c r="I532" s="83"/>
    </row>
    <row r="533" spans="4:9">
      <c r="D533" s="83"/>
      <c r="E533" s="83"/>
      <c r="F533" s="83"/>
      <c r="G533" s="83"/>
      <c r="H533" s="83"/>
      <c r="I533" s="83"/>
    </row>
    <row r="534" spans="4:9">
      <c r="D534" s="83"/>
      <c r="E534" s="83"/>
      <c r="F534" s="83"/>
      <c r="G534" s="83"/>
      <c r="H534" s="83"/>
      <c r="I534" s="83"/>
    </row>
    <row r="535" spans="4:9">
      <c r="D535" s="83"/>
      <c r="E535" s="83"/>
      <c r="F535" s="83"/>
      <c r="G535" s="83"/>
      <c r="H535" s="83"/>
      <c r="I535" s="83"/>
    </row>
    <row r="536" spans="4:9">
      <c r="D536" s="83"/>
      <c r="E536" s="83"/>
      <c r="F536" s="83"/>
      <c r="G536" s="83"/>
      <c r="H536" s="83"/>
      <c r="I536" s="83"/>
    </row>
    <row r="537" spans="4:9">
      <c r="D537" s="83"/>
      <c r="E537" s="83"/>
      <c r="F537" s="83"/>
      <c r="G537" s="83"/>
      <c r="H537" s="83"/>
      <c r="I537" s="83"/>
    </row>
    <row r="538" spans="4:9">
      <c r="D538" s="83"/>
      <c r="E538" s="83"/>
      <c r="F538" s="83"/>
      <c r="G538" s="83"/>
      <c r="H538" s="83"/>
      <c r="I538" s="83"/>
    </row>
    <row r="539" spans="4:9">
      <c r="D539" s="83"/>
      <c r="E539" s="83"/>
      <c r="F539" s="83"/>
      <c r="G539" s="83"/>
      <c r="H539" s="83"/>
      <c r="I539" s="83"/>
    </row>
    <row r="540" spans="4:9">
      <c r="D540" s="83"/>
      <c r="E540" s="83"/>
      <c r="F540" s="83"/>
      <c r="G540" s="83"/>
      <c r="H540" s="83"/>
      <c r="I540" s="83"/>
    </row>
    <row r="541" spans="4:9">
      <c r="D541" s="83"/>
      <c r="E541" s="83"/>
      <c r="F541" s="83"/>
      <c r="G541" s="83"/>
      <c r="H541" s="83"/>
      <c r="I541" s="83"/>
    </row>
    <row r="542" spans="4:9">
      <c r="D542" s="83"/>
      <c r="E542" s="83"/>
      <c r="F542" s="83"/>
      <c r="G542" s="83"/>
      <c r="H542" s="83"/>
      <c r="I542" s="83"/>
    </row>
    <row r="543" spans="4:9">
      <c r="D543" s="83"/>
      <c r="E543" s="83"/>
      <c r="F543" s="83"/>
      <c r="G543" s="83"/>
      <c r="H543" s="83"/>
      <c r="I543" s="83"/>
    </row>
    <row r="544" spans="4:9">
      <c r="D544" s="83"/>
      <c r="E544" s="83"/>
      <c r="F544" s="83"/>
      <c r="G544" s="83"/>
      <c r="H544" s="83"/>
      <c r="I544" s="83"/>
    </row>
    <row r="545" spans="4:9">
      <c r="D545" s="83"/>
      <c r="E545" s="83"/>
      <c r="F545" s="83"/>
      <c r="G545" s="83"/>
      <c r="H545" s="83"/>
      <c r="I545" s="83"/>
    </row>
    <row r="546" spans="4:9">
      <c r="D546" s="83"/>
      <c r="E546" s="83"/>
      <c r="F546" s="83"/>
      <c r="G546" s="83"/>
      <c r="H546" s="83"/>
      <c r="I546" s="83"/>
    </row>
    <row r="547" spans="4:9">
      <c r="D547" s="83"/>
      <c r="E547" s="83"/>
      <c r="F547" s="83"/>
      <c r="G547" s="83"/>
      <c r="H547" s="83"/>
      <c r="I547" s="83"/>
    </row>
    <row r="548" spans="4:9">
      <c r="D548" s="83"/>
      <c r="E548" s="83"/>
      <c r="F548" s="83"/>
      <c r="G548" s="83"/>
      <c r="H548" s="83"/>
      <c r="I548" s="83"/>
    </row>
    <row r="549" spans="4:9">
      <c r="D549" s="83"/>
      <c r="E549" s="83"/>
      <c r="F549" s="83"/>
      <c r="G549" s="83"/>
      <c r="H549" s="83"/>
      <c r="I549" s="83"/>
    </row>
    <row r="550" spans="4:9">
      <c r="D550" s="83"/>
      <c r="E550" s="83"/>
      <c r="F550" s="83"/>
      <c r="G550" s="83"/>
      <c r="H550" s="83"/>
      <c r="I550" s="83"/>
    </row>
    <row r="551" spans="4:9">
      <c r="D551" s="83"/>
      <c r="E551" s="83"/>
      <c r="F551" s="83"/>
      <c r="G551" s="83"/>
      <c r="H551" s="83"/>
      <c r="I551" s="83"/>
    </row>
    <row r="552" spans="4:9">
      <c r="D552" s="83"/>
      <c r="E552" s="83"/>
      <c r="F552" s="83"/>
      <c r="G552" s="83"/>
      <c r="H552" s="83"/>
      <c r="I552" s="83"/>
    </row>
    <row r="553" spans="4:9">
      <c r="D553" s="83"/>
      <c r="E553" s="83"/>
      <c r="F553" s="83"/>
      <c r="G553" s="83"/>
      <c r="H553" s="83"/>
      <c r="I553" s="83"/>
    </row>
    <row r="554" spans="4:9">
      <c r="D554" s="83"/>
      <c r="E554" s="83"/>
      <c r="F554" s="83"/>
      <c r="G554" s="83"/>
      <c r="H554" s="83"/>
      <c r="I554" s="83"/>
    </row>
    <row r="555" spans="4:9">
      <c r="D555" s="83"/>
      <c r="E555" s="83"/>
      <c r="F555" s="83"/>
      <c r="G555" s="83"/>
      <c r="H555" s="83"/>
      <c r="I555" s="83"/>
    </row>
    <row r="556" spans="4:9">
      <c r="D556" s="83"/>
      <c r="E556" s="83"/>
      <c r="F556" s="83"/>
      <c r="G556" s="83"/>
      <c r="H556" s="83"/>
      <c r="I556" s="83"/>
    </row>
    <row r="557" spans="4:9">
      <c r="D557" s="83"/>
      <c r="E557" s="83"/>
      <c r="F557" s="83"/>
      <c r="G557" s="83"/>
      <c r="H557" s="83"/>
      <c r="I557" s="83"/>
    </row>
    <row r="558" spans="4:9">
      <c r="D558" s="83"/>
      <c r="E558" s="83"/>
      <c r="F558" s="83"/>
      <c r="G558" s="83"/>
      <c r="H558" s="83"/>
      <c r="I558" s="83"/>
    </row>
    <row r="559" spans="4:9">
      <c r="D559" s="83"/>
      <c r="E559" s="83"/>
      <c r="F559" s="83"/>
      <c r="G559" s="83"/>
      <c r="H559" s="83"/>
      <c r="I559" s="83"/>
    </row>
    <row r="560" spans="4:9">
      <c r="D560" s="83"/>
      <c r="E560" s="83"/>
      <c r="F560" s="83"/>
      <c r="G560" s="83"/>
      <c r="H560" s="83"/>
      <c r="I560" s="83"/>
    </row>
    <row r="561" spans="4:9">
      <c r="D561" s="83"/>
      <c r="E561" s="83"/>
      <c r="F561" s="83"/>
      <c r="G561" s="83"/>
      <c r="H561" s="83"/>
      <c r="I561" s="83"/>
    </row>
    <row r="562" spans="4:9">
      <c r="D562" s="83"/>
      <c r="E562" s="83"/>
      <c r="F562" s="83"/>
      <c r="G562" s="83"/>
      <c r="H562" s="83"/>
      <c r="I562" s="83"/>
    </row>
    <row r="563" spans="4:9">
      <c r="D563" s="83"/>
      <c r="E563" s="83"/>
      <c r="F563" s="83"/>
      <c r="G563" s="83"/>
      <c r="H563" s="83"/>
      <c r="I563" s="83"/>
    </row>
    <row r="564" spans="4:9">
      <c r="D564" s="83"/>
      <c r="E564" s="83"/>
      <c r="F564" s="83"/>
      <c r="G564" s="83"/>
      <c r="H564" s="83"/>
      <c r="I564" s="83"/>
    </row>
    <row r="565" spans="4:9">
      <c r="D565" s="83"/>
      <c r="E565" s="83"/>
      <c r="F565" s="83"/>
      <c r="G565" s="83"/>
      <c r="H565" s="83"/>
      <c r="I565" s="83"/>
    </row>
    <row r="566" spans="4:9">
      <c r="D566" s="83"/>
      <c r="E566" s="83"/>
      <c r="F566" s="83"/>
      <c r="G566" s="83"/>
      <c r="H566" s="83"/>
      <c r="I566" s="83"/>
    </row>
    <row r="567" spans="4:9">
      <c r="D567" s="83"/>
      <c r="E567" s="83"/>
      <c r="F567" s="83"/>
      <c r="G567" s="83"/>
      <c r="H567" s="83"/>
      <c r="I567" s="83"/>
    </row>
    <row r="568" spans="4:9">
      <c r="D568" s="83"/>
      <c r="E568" s="83"/>
      <c r="F568" s="83"/>
      <c r="G568" s="83"/>
      <c r="H568" s="83"/>
      <c r="I568" s="83"/>
    </row>
    <row r="569" spans="4:9">
      <c r="D569" s="83"/>
      <c r="E569" s="83"/>
      <c r="F569" s="83"/>
      <c r="G569" s="83"/>
      <c r="H569" s="83"/>
      <c r="I569" s="83"/>
    </row>
    <row r="570" spans="4:9">
      <c r="D570" s="83"/>
      <c r="E570" s="83"/>
      <c r="F570" s="83"/>
      <c r="G570" s="83"/>
      <c r="H570" s="83"/>
      <c r="I570" s="83"/>
    </row>
    <row r="571" spans="4:9">
      <c r="D571" s="83"/>
      <c r="E571" s="83"/>
      <c r="F571" s="83"/>
      <c r="G571" s="83"/>
      <c r="H571" s="83"/>
      <c r="I571" s="83"/>
    </row>
    <row r="572" spans="4:9">
      <c r="D572" s="83"/>
      <c r="E572" s="83"/>
      <c r="F572" s="83"/>
      <c r="G572" s="83"/>
      <c r="H572" s="83"/>
      <c r="I572" s="83"/>
    </row>
    <row r="573" spans="4:9">
      <c r="D573" s="83"/>
      <c r="E573" s="83"/>
      <c r="F573" s="83"/>
      <c r="G573" s="83"/>
      <c r="H573" s="83"/>
      <c r="I573" s="83"/>
    </row>
    <row r="574" spans="4:9">
      <c r="D574" s="83"/>
      <c r="E574" s="83"/>
      <c r="F574" s="83"/>
      <c r="G574" s="83"/>
      <c r="H574" s="83"/>
      <c r="I574" s="83"/>
    </row>
    <row r="575" spans="4:9">
      <c r="D575" s="83"/>
      <c r="E575" s="83"/>
      <c r="F575" s="83"/>
      <c r="G575" s="83"/>
      <c r="H575" s="83"/>
      <c r="I575" s="83"/>
    </row>
    <row r="576" spans="4:9">
      <c r="D576" s="83"/>
      <c r="E576" s="83"/>
      <c r="F576" s="83"/>
      <c r="G576" s="83"/>
      <c r="H576" s="83"/>
      <c r="I576" s="83"/>
    </row>
    <row r="577" spans="4:9">
      <c r="D577" s="83"/>
      <c r="E577" s="83"/>
      <c r="F577" s="83"/>
      <c r="G577" s="83"/>
      <c r="H577" s="83"/>
      <c r="I577" s="83"/>
    </row>
    <row r="578" spans="4:9">
      <c r="D578" s="83"/>
      <c r="E578" s="83"/>
      <c r="F578" s="83"/>
      <c r="G578" s="83"/>
      <c r="H578" s="83"/>
      <c r="I578" s="83"/>
    </row>
    <row r="579" spans="4:9">
      <c r="D579" s="83"/>
      <c r="E579" s="83"/>
      <c r="F579" s="83"/>
      <c r="G579" s="83"/>
      <c r="H579" s="83"/>
      <c r="I579" s="83"/>
    </row>
    <row r="580" spans="4:9">
      <c r="D580" s="83"/>
      <c r="E580" s="83"/>
      <c r="F580" s="83"/>
      <c r="G580" s="83"/>
      <c r="H580" s="83"/>
      <c r="I580" s="83"/>
    </row>
    <row r="581" spans="4:9">
      <c r="D581" s="83"/>
      <c r="E581" s="83"/>
      <c r="F581" s="83"/>
      <c r="G581" s="83"/>
      <c r="H581" s="83"/>
      <c r="I581" s="83"/>
    </row>
    <row r="582" spans="4:9">
      <c r="D582" s="83"/>
      <c r="E582" s="83"/>
      <c r="F582" s="83"/>
      <c r="G582" s="83"/>
      <c r="H582" s="83"/>
      <c r="I582" s="83"/>
    </row>
    <row r="583" spans="4:9">
      <c r="D583" s="83"/>
      <c r="E583" s="83"/>
      <c r="F583" s="83"/>
      <c r="G583" s="83"/>
      <c r="H583" s="83"/>
      <c r="I583" s="83"/>
    </row>
    <row r="584" spans="4:9">
      <c r="D584" s="83"/>
      <c r="E584" s="83"/>
      <c r="F584" s="83"/>
      <c r="G584" s="83"/>
      <c r="H584" s="83"/>
      <c r="I584" s="83"/>
    </row>
    <row r="585" spans="4:9">
      <c r="D585" s="83"/>
      <c r="E585" s="83"/>
      <c r="F585" s="83"/>
      <c r="G585" s="83"/>
      <c r="H585" s="83"/>
      <c r="I585" s="83"/>
    </row>
    <row r="586" spans="4:9">
      <c r="D586" s="83"/>
      <c r="E586" s="83"/>
      <c r="F586" s="83"/>
      <c r="G586" s="83"/>
      <c r="H586" s="83"/>
      <c r="I586" s="83"/>
    </row>
    <row r="587" spans="4:9">
      <c r="D587" s="83"/>
      <c r="E587" s="83"/>
      <c r="F587" s="83"/>
      <c r="G587" s="83"/>
      <c r="H587" s="83"/>
      <c r="I587" s="83"/>
    </row>
    <row r="588" spans="4:9">
      <c r="D588" s="83"/>
      <c r="E588" s="83"/>
      <c r="F588" s="83"/>
      <c r="G588" s="83"/>
      <c r="H588" s="83"/>
      <c r="I588" s="83"/>
    </row>
    <row r="589" spans="4:9">
      <c r="D589" s="83"/>
      <c r="E589" s="83"/>
      <c r="F589" s="83"/>
      <c r="G589" s="83"/>
      <c r="H589" s="83"/>
      <c r="I589" s="83"/>
    </row>
    <row r="590" spans="4:9">
      <c r="D590" s="83"/>
      <c r="E590" s="83"/>
      <c r="F590" s="83"/>
      <c r="G590" s="83"/>
      <c r="H590" s="83"/>
      <c r="I590" s="83"/>
    </row>
    <row r="591" spans="4:9">
      <c r="D591" s="83"/>
      <c r="E591" s="83"/>
      <c r="F591" s="83"/>
      <c r="G591" s="83"/>
      <c r="H591" s="83"/>
      <c r="I591" s="83"/>
    </row>
    <row r="592" spans="4:9">
      <c r="D592" s="83"/>
      <c r="E592" s="83"/>
      <c r="F592" s="83"/>
      <c r="G592" s="83"/>
      <c r="H592" s="83"/>
      <c r="I592" s="83"/>
    </row>
    <row r="593" spans="4:9">
      <c r="D593" s="83"/>
      <c r="E593" s="83"/>
      <c r="F593" s="83"/>
      <c r="G593" s="83"/>
      <c r="H593" s="83"/>
      <c r="I593" s="83"/>
    </row>
    <row r="594" spans="4:9">
      <c r="D594" s="83"/>
      <c r="E594" s="83"/>
      <c r="F594" s="83"/>
      <c r="G594" s="83"/>
      <c r="H594" s="83"/>
      <c r="I594" s="83"/>
    </row>
    <row r="595" spans="4:9">
      <c r="D595" s="83"/>
      <c r="E595" s="83"/>
      <c r="F595" s="83"/>
      <c r="G595" s="83"/>
      <c r="H595" s="83"/>
      <c r="I595" s="83"/>
    </row>
    <row r="596" spans="4:9">
      <c r="D596" s="83"/>
      <c r="E596" s="83"/>
      <c r="F596" s="83"/>
      <c r="G596" s="83"/>
      <c r="H596" s="83"/>
      <c r="I596" s="83"/>
    </row>
    <row r="597" spans="4:9">
      <c r="D597" s="83"/>
      <c r="E597" s="83"/>
      <c r="F597" s="83"/>
      <c r="G597" s="83"/>
      <c r="H597" s="83"/>
      <c r="I597" s="83"/>
    </row>
    <row r="598" spans="4:9">
      <c r="D598" s="83"/>
      <c r="E598" s="83"/>
      <c r="F598" s="83"/>
      <c r="G598" s="83"/>
      <c r="H598" s="83"/>
      <c r="I598" s="83"/>
    </row>
    <row r="599" spans="4:9">
      <c r="D599" s="83"/>
      <c r="E599" s="83"/>
      <c r="F599" s="83"/>
      <c r="G599" s="83"/>
      <c r="H599" s="83"/>
      <c r="I599" s="83"/>
    </row>
    <row r="600" spans="4:9">
      <c r="D600" s="83"/>
      <c r="E600" s="83"/>
      <c r="F600" s="83"/>
      <c r="G600" s="83"/>
      <c r="H600" s="83"/>
      <c r="I600" s="83"/>
    </row>
    <row r="601" spans="4:9">
      <c r="D601" s="83"/>
      <c r="E601" s="83"/>
      <c r="F601" s="83"/>
      <c r="G601" s="83"/>
      <c r="H601" s="83"/>
      <c r="I601" s="83"/>
    </row>
    <row r="602" spans="4:9">
      <c r="D602" s="83"/>
      <c r="E602" s="83"/>
      <c r="F602" s="83"/>
      <c r="G602" s="83"/>
      <c r="H602" s="83"/>
      <c r="I602" s="83"/>
    </row>
    <row r="603" spans="4:9">
      <c r="D603" s="83"/>
      <c r="E603" s="83"/>
      <c r="F603" s="83"/>
      <c r="G603" s="83"/>
      <c r="H603" s="83"/>
      <c r="I603" s="83"/>
    </row>
    <row r="604" spans="4:9">
      <c r="D604" s="83"/>
      <c r="E604" s="83"/>
      <c r="F604" s="83"/>
      <c r="G604" s="83"/>
      <c r="H604" s="83"/>
      <c r="I604" s="83"/>
    </row>
    <row r="605" spans="4:9">
      <c r="D605" s="83"/>
      <c r="E605" s="83"/>
      <c r="F605" s="83"/>
      <c r="G605" s="83"/>
      <c r="H605" s="83"/>
      <c r="I605" s="83"/>
    </row>
    <row r="606" spans="4:9">
      <c r="D606" s="83"/>
      <c r="E606" s="83"/>
      <c r="F606" s="83"/>
      <c r="G606" s="83"/>
      <c r="H606" s="83"/>
      <c r="I606" s="83"/>
    </row>
    <row r="607" spans="4:9">
      <c r="D607" s="83"/>
      <c r="E607" s="83"/>
      <c r="F607" s="83"/>
      <c r="G607" s="83"/>
      <c r="H607" s="83"/>
      <c r="I607" s="83"/>
    </row>
    <row r="608" spans="4:9">
      <c r="D608" s="83"/>
      <c r="E608" s="83"/>
      <c r="F608" s="83"/>
      <c r="G608" s="83"/>
      <c r="H608" s="83"/>
      <c r="I608" s="83"/>
    </row>
    <row r="609" spans="4:9">
      <c r="D609" s="83"/>
      <c r="E609" s="83"/>
      <c r="F609" s="83"/>
      <c r="G609" s="83"/>
      <c r="H609" s="83"/>
      <c r="I609" s="83"/>
    </row>
    <row r="610" spans="4:9">
      <c r="D610" s="83"/>
      <c r="E610" s="83"/>
      <c r="F610" s="83"/>
      <c r="G610" s="83"/>
      <c r="H610" s="83"/>
      <c r="I610" s="83"/>
    </row>
    <row r="611" spans="4:9">
      <c r="D611" s="83"/>
      <c r="E611" s="83"/>
      <c r="F611" s="83"/>
      <c r="G611" s="83"/>
      <c r="H611" s="83"/>
      <c r="I611" s="83"/>
    </row>
    <row r="612" spans="4:9">
      <c r="D612" s="83"/>
      <c r="E612" s="83"/>
      <c r="F612" s="83"/>
      <c r="G612" s="83"/>
      <c r="H612" s="83"/>
      <c r="I612" s="83"/>
    </row>
    <row r="613" spans="4:9">
      <c r="D613" s="83"/>
      <c r="E613" s="83"/>
      <c r="F613" s="83"/>
      <c r="G613" s="83"/>
      <c r="H613" s="83"/>
      <c r="I613" s="83"/>
    </row>
    <row r="614" spans="4:9">
      <c r="D614" s="83"/>
      <c r="E614" s="83"/>
      <c r="F614" s="83"/>
      <c r="G614" s="83"/>
      <c r="H614" s="83"/>
      <c r="I614" s="83"/>
    </row>
    <row r="615" spans="4:9">
      <c r="D615" s="83"/>
      <c r="E615" s="83"/>
      <c r="F615" s="83"/>
      <c r="G615" s="83"/>
      <c r="H615" s="83"/>
      <c r="I615" s="83"/>
    </row>
    <row r="616" spans="4:9">
      <c r="D616" s="83"/>
      <c r="E616" s="83"/>
      <c r="F616" s="83"/>
      <c r="G616" s="83"/>
      <c r="H616" s="83"/>
      <c r="I616" s="83"/>
    </row>
    <row r="617" spans="4:9">
      <c r="D617" s="83"/>
      <c r="E617" s="83"/>
      <c r="F617" s="83"/>
      <c r="G617" s="83"/>
      <c r="H617" s="83"/>
      <c r="I617" s="83"/>
    </row>
    <row r="618" spans="4:9">
      <c r="D618" s="83"/>
      <c r="E618" s="83"/>
      <c r="F618" s="83"/>
      <c r="G618" s="83"/>
      <c r="H618" s="83"/>
      <c r="I618" s="83"/>
    </row>
    <row r="619" spans="4:9">
      <c r="D619" s="83"/>
      <c r="E619" s="83"/>
      <c r="F619" s="83"/>
      <c r="G619" s="83"/>
      <c r="H619" s="83"/>
      <c r="I619" s="83"/>
    </row>
    <row r="620" spans="4:9">
      <c r="D620" s="83"/>
      <c r="E620" s="83"/>
      <c r="F620" s="83"/>
      <c r="G620" s="83"/>
      <c r="H620" s="83"/>
      <c r="I620" s="83"/>
    </row>
    <row r="621" spans="4:9">
      <c r="D621" s="83"/>
      <c r="E621" s="83"/>
      <c r="F621" s="83"/>
      <c r="G621" s="83"/>
      <c r="H621" s="83"/>
      <c r="I621" s="83"/>
    </row>
    <row r="622" spans="4:9">
      <c r="D622" s="83"/>
      <c r="E622" s="83"/>
      <c r="F622" s="83"/>
      <c r="G622" s="83"/>
      <c r="H622" s="83"/>
      <c r="I622" s="83"/>
    </row>
    <row r="623" spans="4:9">
      <c r="D623" s="83"/>
      <c r="E623" s="83"/>
      <c r="F623" s="83"/>
      <c r="G623" s="83"/>
      <c r="H623" s="83"/>
      <c r="I623" s="83"/>
    </row>
    <row r="624" spans="4:9">
      <c r="D624" s="83"/>
      <c r="E624" s="83"/>
      <c r="F624" s="83"/>
      <c r="G624" s="83"/>
      <c r="H624" s="83"/>
      <c r="I624" s="83"/>
    </row>
    <row r="625" spans="4:9">
      <c r="D625" s="83"/>
      <c r="E625" s="83"/>
      <c r="F625" s="83"/>
      <c r="G625" s="83"/>
      <c r="H625" s="83"/>
      <c r="I625" s="83"/>
    </row>
    <row r="626" spans="4:9">
      <c r="D626" s="83"/>
      <c r="E626" s="83"/>
      <c r="F626" s="83"/>
      <c r="G626" s="83"/>
      <c r="H626" s="83"/>
      <c r="I626" s="83"/>
    </row>
    <row r="627" spans="4:9">
      <c r="D627" s="83"/>
      <c r="E627" s="83"/>
      <c r="F627" s="83"/>
      <c r="G627" s="83"/>
      <c r="H627" s="83"/>
      <c r="I627" s="83"/>
    </row>
    <row r="628" spans="4:9">
      <c r="D628" s="83"/>
      <c r="E628" s="83"/>
      <c r="F628" s="83"/>
      <c r="G628" s="83"/>
      <c r="H628" s="83"/>
      <c r="I628" s="83"/>
    </row>
    <row r="629" spans="4:9">
      <c r="D629" s="83"/>
      <c r="E629" s="83"/>
      <c r="F629" s="83"/>
      <c r="G629" s="83"/>
      <c r="H629" s="83"/>
      <c r="I629" s="83"/>
    </row>
    <row r="630" spans="4:9">
      <c r="D630" s="83"/>
      <c r="E630" s="83"/>
      <c r="F630" s="83"/>
      <c r="G630" s="83"/>
      <c r="H630" s="83"/>
      <c r="I630" s="83"/>
    </row>
    <row r="631" spans="4:9">
      <c r="D631" s="83"/>
      <c r="E631" s="83"/>
      <c r="F631" s="83"/>
      <c r="G631" s="83"/>
      <c r="H631" s="83"/>
      <c r="I631" s="83"/>
    </row>
    <row r="632" spans="4:9">
      <c r="D632" s="83"/>
      <c r="E632" s="83"/>
      <c r="F632" s="83"/>
      <c r="G632" s="83"/>
      <c r="H632" s="83"/>
      <c r="I632" s="83"/>
    </row>
    <row r="633" spans="4:9">
      <c r="D633" s="83"/>
      <c r="E633" s="83"/>
      <c r="F633" s="83"/>
      <c r="G633" s="83"/>
      <c r="H633" s="83"/>
      <c r="I633" s="83"/>
    </row>
    <row r="634" spans="4:9">
      <c r="D634" s="83"/>
      <c r="E634" s="83"/>
      <c r="F634" s="83"/>
      <c r="G634" s="83"/>
      <c r="H634" s="83"/>
      <c r="I634" s="83"/>
    </row>
    <row r="635" spans="4:9">
      <c r="D635" s="83"/>
      <c r="E635" s="83"/>
      <c r="F635" s="83"/>
      <c r="G635" s="83"/>
      <c r="H635" s="83"/>
      <c r="I635" s="83"/>
    </row>
    <row r="636" spans="4:9">
      <c r="D636" s="83"/>
      <c r="E636" s="83"/>
      <c r="F636" s="83"/>
      <c r="G636" s="83"/>
      <c r="H636" s="83"/>
      <c r="I636" s="83"/>
    </row>
    <row r="637" spans="4:9">
      <c r="D637" s="83"/>
      <c r="E637" s="83"/>
      <c r="F637" s="83"/>
      <c r="G637" s="83"/>
      <c r="H637" s="83"/>
      <c r="I637" s="83"/>
    </row>
    <row r="638" spans="4:9">
      <c r="D638" s="83"/>
      <c r="E638" s="83"/>
      <c r="F638" s="83"/>
      <c r="G638" s="83"/>
      <c r="H638" s="83"/>
      <c r="I638" s="83"/>
    </row>
    <row r="639" spans="4:9">
      <c r="D639" s="83"/>
      <c r="E639" s="83"/>
      <c r="F639" s="83"/>
      <c r="G639" s="83"/>
      <c r="H639" s="83"/>
      <c r="I639" s="83"/>
    </row>
    <row r="640" spans="4:9">
      <c r="D640" s="83"/>
      <c r="E640" s="83"/>
      <c r="F640" s="83"/>
      <c r="G640" s="83"/>
      <c r="H640" s="83"/>
      <c r="I640" s="83"/>
    </row>
    <row r="641" spans="4:9">
      <c r="D641" s="83"/>
      <c r="E641" s="83"/>
      <c r="F641" s="83"/>
      <c r="G641" s="83"/>
      <c r="H641" s="83"/>
      <c r="I641" s="83"/>
    </row>
    <row r="642" spans="4:9">
      <c r="D642" s="83"/>
      <c r="E642" s="83"/>
      <c r="F642" s="83"/>
      <c r="G642" s="83"/>
      <c r="H642" s="83"/>
      <c r="I642" s="83"/>
    </row>
    <row r="643" spans="4:9">
      <c r="D643" s="83"/>
      <c r="E643" s="83"/>
      <c r="F643" s="83"/>
      <c r="G643" s="83"/>
      <c r="H643" s="83"/>
      <c r="I643" s="83"/>
    </row>
    <row r="644" spans="4:9">
      <c r="D644" s="83"/>
      <c r="E644" s="83"/>
      <c r="F644" s="83"/>
      <c r="G644" s="83"/>
      <c r="H644" s="83"/>
      <c r="I644" s="83"/>
    </row>
    <row r="645" spans="4:9">
      <c r="D645" s="83"/>
      <c r="E645" s="83"/>
      <c r="F645" s="83"/>
      <c r="G645" s="83"/>
      <c r="H645" s="83"/>
      <c r="I645" s="83"/>
    </row>
    <row r="646" spans="4:9">
      <c r="D646" s="83"/>
      <c r="E646" s="83"/>
      <c r="F646" s="83"/>
      <c r="G646" s="83"/>
      <c r="H646" s="83"/>
      <c r="I646" s="83"/>
    </row>
    <row r="647" spans="4:9">
      <c r="D647" s="83"/>
      <c r="E647" s="83"/>
      <c r="F647" s="83"/>
      <c r="G647" s="83"/>
      <c r="H647" s="83"/>
      <c r="I647" s="83"/>
    </row>
    <row r="648" spans="4:9">
      <c r="D648" s="83"/>
      <c r="E648" s="83"/>
      <c r="F648" s="83"/>
      <c r="G648" s="83"/>
      <c r="H648" s="83"/>
      <c r="I648" s="83"/>
    </row>
    <row r="649" spans="4:9">
      <c r="D649" s="83"/>
      <c r="E649" s="83"/>
      <c r="F649" s="83"/>
      <c r="G649" s="83"/>
      <c r="H649" s="83"/>
      <c r="I649" s="83"/>
    </row>
    <row r="650" spans="4:9">
      <c r="D650" s="83"/>
      <c r="E650" s="83"/>
      <c r="F650" s="83"/>
      <c r="G650" s="83"/>
      <c r="H650" s="83"/>
      <c r="I650" s="83"/>
    </row>
    <row r="651" spans="4:9">
      <c r="D651" s="83"/>
      <c r="E651" s="83"/>
      <c r="F651" s="83"/>
      <c r="G651" s="83"/>
      <c r="H651" s="83"/>
      <c r="I651" s="83"/>
    </row>
    <row r="652" spans="4:9">
      <c r="D652" s="83"/>
      <c r="E652" s="83"/>
      <c r="F652" s="83"/>
      <c r="G652" s="83"/>
      <c r="H652" s="83"/>
      <c r="I652" s="83"/>
    </row>
    <row r="653" spans="4:9">
      <c r="D653" s="83"/>
      <c r="E653" s="83"/>
      <c r="F653" s="83"/>
      <c r="G653" s="83"/>
      <c r="H653" s="83"/>
      <c r="I653" s="83"/>
    </row>
    <row r="654" spans="4:9">
      <c r="D654" s="83"/>
      <c r="E654" s="83"/>
      <c r="F654" s="83"/>
      <c r="G654" s="83"/>
      <c r="H654" s="83"/>
      <c r="I654" s="83"/>
    </row>
    <row r="655" spans="4:9">
      <c r="D655" s="83"/>
      <c r="E655" s="83"/>
      <c r="F655" s="83"/>
      <c r="G655" s="83"/>
      <c r="H655" s="83"/>
      <c r="I655" s="83"/>
    </row>
    <row r="656" spans="4:9">
      <c r="D656" s="83"/>
      <c r="E656" s="83"/>
      <c r="F656" s="83"/>
      <c r="G656" s="83"/>
      <c r="H656" s="83"/>
      <c r="I656" s="83"/>
    </row>
    <row r="657" spans="4:9">
      <c r="D657" s="83"/>
      <c r="E657" s="83"/>
      <c r="F657" s="83"/>
      <c r="G657" s="83"/>
      <c r="H657" s="83"/>
      <c r="I657" s="83"/>
    </row>
    <row r="658" spans="4:9">
      <c r="D658" s="83"/>
      <c r="E658" s="83"/>
      <c r="F658" s="83"/>
      <c r="G658" s="83"/>
      <c r="H658" s="83"/>
      <c r="I658" s="83"/>
    </row>
    <row r="659" spans="4:9">
      <c r="D659" s="83"/>
      <c r="E659" s="83"/>
      <c r="F659" s="83"/>
      <c r="G659" s="83"/>
      <c r="H659" s="83"/>
      <c r="I659" s="83"/>
    </row>
    <row r="660" spans="4:9">
      <c r="D660" s="83"/>
      <c r="E660" s="83"/>
      <c r="F660" s="83"/>
      <c r="G660" s="83"/>
      <c r="H660" s="83"/>
      <c r="I660" s="83"/>
    </row>
    <row r="661" spans="4:9">
      <c r="D661" s="83"/>
      <c r="E661" s="83"/>
      <c r="F661" s="83"/>
      <c r="G661" s="83"/>
      <c r="H661" s="83"/>
      <c r="I661" s="83"/>
    </row>
    <row r="662" spans="4:9">
      <c r="D662" s="83"/>
      <c r="E662" s="83"/>
      <c r="F662" s="83"/>
      <c r="G662" s="83"/>
      <c r="H662" s="83"/>
      <c r="I662" s="83"/>
    </row>
    <row r="663" spans="4:9">
      <c r="D663" s="83"/>
      <c r="E663" s="83"/>
      <c r="F663" s="83"/>
      <c r="G663" s="83"/>
      <c r="H663" s="83"/>
      <c r="I663" s="83"/>
    </row>
    <row r="664" spans="4:9">
      <c r="D664" s="83"/>
      <c r="E664" s="83"/>
      <c r="F664" s="83"/>
      <c r="G664" s="83"/>
      <c r="H664" s="83"/>
      <c r="I664" s="83"/>
    </row>
    <row r="665" spans="4:9">
      <c r="D665" s="83"/>
      <c r="E665" s="83"/>
      <c r="F665" s="83"/>
      <c r="G665" s="83"/>
      <c r="H665" s="83"/>
      <c r="I665" s="83"/>
    </row>
    <row r="666" spans="4:9">
      <c r="D666" s="83"/>
      <c r="E666" s="83"/>
      <c r="F666" s="83"/>
      <c r="G666" s="83"/>
      <c r="H666" s="83"/>
      <c r="I666" s="83"/>
    </row>
    <row r="667" spans="4:9">
      <c r="D667" s="83"/>
      <c r="E667" s="83"/>
      <c r="F667" s="83"/>
      <c r="G667" s="83"/>
      <c r="H667" s="83"/>
      <c r="I667" s="83"/>
    </row>
    <row r="668" spans="4:9">
      <c r="D668" s="83"/>
      <c r="E668" s="83"/>
      <c r="F668" s="83"/>
      <c r="G668" s="83"/>
      <c r="H668" s="83"/>
      <c r="I668" s="83"/>
    </row>
    <row r="669" spans="4:9">
      <c r="D669" s="83"/>
      <c r="E669" s="83"/>
      <c r="F669" s="83"/>
      <c r="G669" s="83"/>
      <c r="H669" s="83"/>
      <c r="I669" s="83"/>
    </row>
    <row r="670" spans="4:9">
      <c r="D670" s="83"/>
      <c r="E670" s="83"/>
      <c r="F670" s="83"/>
      <c r="G670" s="83"/>
      <c r="H670" s="83"/>
      <c r="I670" s="83"/>
    </row>
    <row r="671" spans="4:9">
      <c r="D671" s="83"/>
      <c r="E671" s="83"/>
      <c r="F671" s="83"/>
      <c r="G671" s="83"/>
      <c r="H671" s="83"/>
      <c r="I671" s="83"/>
    </row>
    <row r="672" spans="4:9">
      <c r="D672" s="83"/>
      <c r="E672" s="83"/>
      <c r="F672" s="83"/>
      <c r="G672" s="83"/>
      <c r="H672" s="83"/>
      <c r="I672" s="83"/>
    </row>
    <row r="673" spans="4:9">
      <c r="D673" s="83"/>
      <c r="E673" s="83"/>
      <c r="F673" s="83"/>
      <c r="G673" s="83"/>
      <c r="H673" s="83"/>
      <c r="I673" s="83"/>
    </row>
    <row r="674" spans="4:9">
      <c r="D674" s="83"/>
      <c r="E674" s="83"/>
      <c r="F674" s="83"/>
      <c r="G674" s="83"/>
      <c r="H674" s="83"/>
      <c r="I674" s="83"/>
    </row>
    <row r="675" spans="4:9">
      <c r="D675" s="83"/>
      <c r="E675" s="83"/>
      <c r="F675" s="83"/>
      <c r="G675" s="83"/>
      <c r="H675" s="83"/>
      <c r="I675" s="83"/>
    </row>
    <row r="676" spans="4:9">
      <c r="D676" s="83"/>
      <c r="E676" s="83"/>
      <c r="F676" s="83"/>
      <c r="G676" s="83"/>
      <c r="H676" s="83"/>
      <c r="I676" s="83"/>
    </row>
    <row r="677" spans="4:9">
      <c r="D677" s="83"/>
      <c r="E677" s="83"/>
      <c r="F677" s="83"/>
      <c r="G677" s="83"/>
      <c r="H677" s="83"/>
      <c r="I677" s="83"/>
    </row>
    <row r="678" spans="4:9">
      <c r="D678" s="83"/>
      <c r="E678" s="83"/>
      <c r="F678" s="83"/>
      <c r="G678" s="83"/>
      <c r="H678" s="83"/>
      <c r="I678" s="83"/>
    </row>
    <row r="679" spans="4:9">
      <c r="D679" s="83"/>
      <c r="E679" s="83"/>
      <c r="F679" s="83"/>
      <c r="G679" s="83"/>
      <c r="H679" s="83"/>
      <c r="I679" s="83"/>
    </row>
    <row r="680" spans="4:9">
      <c r="D680" s="83"/>
      <c r="E680" s="83"/>
      <c r="F680" s="83"/>
      <c r="G680" s="83"/>
      <c r="H680" s="83"/>
      <c r="I680" s="83"/>
    </row>
    <row r="681" spans="4:9">
      <c r="D681" s="83"/>
      <c r="E681" s="83"/>
      <c r="F681" s="83"/>
      <c r="G681" s="83"/>
      <c r="H681" s="83"/>
      <c r="I681" s="83"/>
    </row>
    <row r="682" spans="4:9">
      <c r="D682" s="83"/>
      <c r="E682" s="83"/>
      <c r="F682" s="83"/>
      <c r="G682" s="83"/>
      <c r="H682" s="83"/>
      <c r="I682" s="83"/>
    </row>
    <row r="683" spans="4:9">
      <c r="D683" s="83"/>
      <c r="E683" s="83"/>
      <c r="F683" s="83"/>
      <c r="G683" s="83"/>
      <c r="H683" s="83"/>
      <c r="I683" s="83"/>
    </row>
    <row r="684" spans="4:9">
      <c r="D684" s="83"/>
      <c r="E684" s="83"/>
      <c r="F684" s="83"/>
      <c r="G684" s="83"/>
      <c r="H684" s="83"/>
      <c r="I684" s="83"/>
    </row>
    <row r="685" spans="4:9">
      <c r="D685" s="83"/>
      <c r="E685" s="83"/>
      <c r="F685" s="83"/>
      <c r="G685" s="83"/>
      <c r="H685" s="83"/>
      <c r="I685" s="83"/>
    </row>
    <row r="686" spans="4:9">
      <c r="D686" s="83"/>
      <c r="E686" s="83"/>
      <c r="F686" s="83"/>
      <c r="G686" s="83"/>
      <c r="H686" s="83"/>
      <c r="I686" s="83"/>
    </row>
    <row r="687" spans="4:9">
      <c r="D687" s="83"/>
      <c r="E687" s="83"/>
      <c r="F687" s="83"/>
      <c r="G687" s="83"/>
      <c r="H687" s="83"/>
      <c r="I687" s="83"/>
    </row>
    <row r="688" spans="4:9">
      <c r="D688" s="83"/>
      <c r="E688" s="83"/>
      <c r="F688" s="83"/>
      <c r="G688" s="83"/>
      <c r="H688" s="83"/>
      <c r="I688" s="83"/>
    </row>
    <row r="689" spans="4:9">
      <c r="D689" s="83"/>
      <c r="E689" s="83"/>
      <c r="F689" s="83"/>
      <c r="G689" s="83"/>
      <c r="H689" s="83"/>
      <c r="I689" s="83"/>
    </row>
    <row r="690" spans="4:9">
      <c r="D690" s="83"/>
      <c r="E690" s="83"/>
      <c r="F690" s="83"/>
      <c r="G690" s="83"/>
      <c r="H690" s="83"/>
      <c r="I690" s="83"/>
    </row>
    <row r="691" spans="4:9">
      <c r="D691" s="83"/>
      <c r="E691" s="83"/>
      <c r="F691" s="83"/>
      <c r="G691" s="83"/>
      <c r="H691" s="83"/>
      <c r="I691" s="83"/>
    </row>
    <row r="692" spans="4:9">
      <c r="D692" s="83"/>
      <c r="E692" s="83"/>
      <c r="F692" s="83"/>
      <c r="G692" s="83"/>
      <c r="H692" s="83"/>
      <c r="I692" s="83"/>
    </row>
    <row r="693" spans="4:9">
      <c r="D693" s="83"/>
      <c r="E693" s="83"/>
      <c r="F693" s="83"/>
      <c r="G693" s="83"/>
      <c r="H693" s="83"/>
      <c r="I693" s="83"/>
    </row>
    <row r="694" spans="4:9">
      <c r="D694" s="83"/>
      <c r="E694" s="83"/>
      <c r="F694" s="83"/>
      <c r="G694" s="83"/>
      <c r="H694" s="83"/>
      <c r="I694" s="83"/>
    </row>
    <row r="695" spans="4:9">
      <c r="D695" s="83"/>
      <c r="E695" s="83"/>
      <c r="F695" s="83"/>
      <c r="G695" s="83"/>
      <c r="H695" s="83"/>
      <c r="I695" s="83"/>
    </row>
    <row r="696" spans="4:9">
      <c r="D696" s="83"/>
      <c r="E696" s="83"/>
      <c r="F696" s="83"/>
      <c r="G696" s="83"/>
      <c r="H696" s="83"/>
      <c r="I696" s="83"/>
    </row>
    <row r="697" spans="4:9">
      <c r="D697" s="83"/>
      <c r="E697" s="83"/>
      <c r="F697" s="83"/>
      <c r="G697" s="83"/>
      <c r="H697" s="83"/>
      <c r="I697" s="83"/>
    </row>
    <row r="698" spans="4:9">
      <c r="D698" s="83"/>
      <c r="E698" s="83"/>
      <c r="F698" s="83"/>
      <c r="G698" s="83"/>
      <c r="H698" s="83"/>
      <c r="I698" s="83"/>
    </row>
    <row r="699" spans="4:9">
      <c r="D699" s="83"/>
      <c r="E699" s="83"/>
      <c r="F699" s="83"/>
      <c r="G699" s="83"/>
      <c r="H699" s="83"/>
      <c r="I699" s="83"/>
    </row>
    <row r="700" spans="4:9">
      <c r="D700" s="83"/>
      <c r="E700" s="83"/>
      <c r="F700" s="83"/>
      <c r="G700" s="83"/>
      <c r="H700" s="83"/>
      <c r="I700" s="83"/>
    </row>
    <row r="701" spans="4:9">
      <c r="D701" s="83"/>
      <c r="E701" s="83"/>
      <c r="F701" s="83"/>
      <c r="G701" s="83"/>
      <c r="H701" s="83"/>
      <c r="I701" s="83"/>
    </row>
    <row r="702" spans="4:9">
      <c r="D702" s="83"/>
      <c r="E702" s="83"/>
      <c r="F702" s="83"/>
      <c r="G702" s="83"/>
      <c r="H702" s="83"/>
      <c r="I702" s="83"/>
    </row>
    <row r="703" spans="4:9">
      <c r="D703" s="83"/>
      <c r="E703" s="83"/>
      <c r="F703" s="83"/>
      <c r="G703" s="83"/>
      <c r="H703" s="83"/>
      <c r="I703" s="83"/>
    </row>
    <row r="704" spans="4:9">
      <c r="D704" s="83"/>
      <c r="E704" s="83"/>
      <c r="F704" s="83"/>
      <c r="G704" s="83"/>
      <c r="H704" s="83"/>
      <c r="I704" s="83"/>
    </row>
    <row r="705" spans="4:9">
      <c r="D705" s="83"/>
      <c r="E705" s="83"/>
      <c r="F705" s="83"/>
      <c r="G705" s="83"/>
      <c r="H705" s="83"/>
      <c r="I705" s="83"/>
    </row>
    <row r="706" spans="4:9">
      <c r="D706" s="83"/>
      <c r="E706" s="83"/>
      <c r="F706" s="83"/>
      <c r="G706" s="83"/>
      <c r="H706" s="83"/>
      <c r="I706" s="83"/>
    </row>
    <row r="707" spans="4:9">
      <c r="D707" s="83"/>
      <c r="E707" s="83"/>
      <c r="F707" s="83"/>
      <c r="G707" s="83"/>
      <c r="H707" s="83"/>
      <c r="I707" s="83"/>
    </row>
    <row r="708" spans="4:9">
      <c r="D708" s="83"/>
      <c r="E708" s="83"/>
      <c r="F708" s="83"/>
      <c r="G708" s="83"/>
      <c r="H708" s="83"/>
      <c r="I708" s="83"/>
    </row>
    <row r="709" spans="4:9">
      <c r="D709" s="83"/>
      <c r="E709" s="83"/>
      <c r="F709" s="83"/>
      <c r="G709" s="83"/>
      <c r="H709" s="83"/>
      <c r="I709" s="83"/>
    </row>
    <row r="710" spans="4:9">
      <c r="D710" s="83"/>
      <c r="E710" s="83"/>
      <c r="F710" s="83"/>
      <c r="G710" s="83"/>
      <c r="H710" s="83"/>
      <c r="I710" s="83"/>
    </row>
    <row r="711" spans="4:9">
      <c r="D711" s="83"/>
      <c r="E711" s="83"/>
      <c r="F711" s="83"/>
      <c r="G711" s="83"/>
      <c r="H711" s="83"/>
      <c r="I711" s="83"/>
    </row>
    <row r="712" spans="4:9">
      <c r="D712" s="83"/>
      <c r="E712" s="83"/>
      <c r="F712" s="83"/>
      <c r="G712" s="83"/>
      <c r="H712" s="83"/>
      <c r="I712" s="83"/>
    </row>
    <row r="713" spans="4:9">
      <c r="D713" s="83"/>
      <c r="E713" s="83"/>
      <c r="F713" s="83"/>
      <c r="G713" s="83"/>
      <c r="H713" s="83"/>
      <c r="I713" s="83"/>
    </row>
    <row r="714" spans="4:9">
      <c r="D714" s="83"/>
      <c r="E714" s="83"/>
      <c r="F714" s="83"/>
      <c r="G714" s="83"/>
      <c r="H714" s="83"/>
      <c r="I714" s="83"/>
    </row>
    <row r="715" spans="4:9">
      <c r="D715" s="83"/>
      <c r="E715" s="83"/>
      <c r="F715" s="83"/>
      <c r="G715" s="83"/>
      <c r="H715" s="83"/>
      <c r="I715" s="83"/>
    </row>
    <row r="716" spans="4:9">
      <c r="D716" s="83"/>
      <c r="E716" s="83"/>
      <c r="F716" s="83"/>
      <c r="G716" s="83"/>
      <c r="H716" s="83"/>
      <c r="I716" s="83"/>
    </row>
    <row r="717" spans="4:9">
      <c r="D717" s="83"/>
      <c r="E717" s="83"/>
      <c r="F717" s="83"/>
      <c r="G717" s="83"/>
      <c r="H717" s="83"/>
      <c r="I717" s="83"/>
    </row>
    <row r="718" spans="4:9">
      <c r="D718" s="83"/>
      <c r="E718" s="83"/>
      <c r="F718" s="83"/>
      <c r="G718" s="83"/>
      <c r="H718" s="83"/>
      <c r="I718" s="83"/>
    </row>
    <row r="719" spans="4:9">
      <c r="D719" s="83"/>
      <c r="E719" s="83"/>
      <c r="F719" s="83"/>
      <c r="G719" s="83"/>
      <c r="H719" s="83"/>
      <c r="I719" s="83"/>
    </row>
    <row r="720" spans="4:9">
      <c r="D720" s="83"/>
      <c r="E720" s="83"/>
      <c r="F720" s="83"/>
      <c r="G720" s="83"/>
      <c r="H720" s="83"/>
      <c r="I720" s="83"/>
    </row>
    <row r="721" spans="4:9">
      <c r="D721" s="83"/>
      <c r="E721" s="83"/>
      <c r="F721" s="83"/>
      <c r="G721" s="83"/>
      <c r="H721" s="83"/>
      <c r="I721" s="83"/>
    </row>
    <row r="722" spans="4:9">
      <c r="D722" s="83"/>
      <c r="E722" s="83"/>
      <c r="F722" s="83"/>
      <c r="G722" s="83"/>
      <c r="H722" s="83"/>
      <c r="I722" s="83"/>
    </row>
    <row r="723" spans="4:9">
      <c r="D723" s="83"/>
      <c r="E723" s="83"/>
      <c r="F723" s="83"/>
      <c r="G723" s="83"/>
      <c r="H723" s="83"/>
      <c r="I723" s="83"/>
    </row>
    <row r="724" spans="4:9">
      <c r="D724" s="83"/>
      <c r="E724" s="83"/>
      <c r="F724" s="83"/>
      <c r="G724" s="83"/>
      <c r="H724" s="83"/>
      <c r="I724" s="83"/>
    </row>
    <row r="725" spans="4:9">
      <c r="D725" s="83"/>
      <c r="E725" s="83"/>
      <c r="F725" s="83"/>
      <c r="G725" s="83"/>
      <c r="H725" s="83"/>
      <c r="I725" s="83"/>
    </row>
    <row r="726" spans="4:9">
      <c r="D726" s="83"/>
      <c r="E726" s="83"/>
      <c r="F726" s="83"/>
      <c r="G726" s="83"/>
      <c r="H726" s="83"/>
      <c r="I726" s="83"/>
    </row>
    <row r="727" spans="4:9">
      <c r="D727" s="83"/>
      <c r="E727" s="83"/>
      <c r="F727" s="83"/>
      <c r="G727" s="83"/>
      <c r="H727" s="83"/>
      <c r="I727" s="83"/>
    </row>
    <row r="728" spans="4:9">
      <c r="D728" s="83"/>
      <c r="E728" s="83"/>
      <c r="F728" s="83"/>
      <c r="G728" s="83"/>
      <c r="H728" s="83"/>
      <c r="I728" s="83"/>
    </row>
    <row r="729" spans="4:9">
      <c r="D729" s="83"/>
      <c r="E729" s="83"/>
      <c r="F729" s="83"/>
      <c r="G729" s="83"/>
      <c r="H729" s="83"/>
      <c r="I729" s="83"/>
    </row>
    <row r="730" spans="4:9">
      <c r="D730" s="83"/>
      <c r="E730" s="83"/>
      <c r="F730" s="83"/>
      <c r="G730" s="83"/>
      <c r="H730" s="83"/>
      <c r="I730" s="83"/>
    </row>
    <row r="731" spans="4:9">
      <c r="D731" s="83"/>
      <c r="E731" s="83"/>
      <c r="F731" s="83"/>
      <c r="G731" s="83"/>
      <c r="H731" s="83"/>
      <c r="I731" s="83"/>
    </row>
    <row r="732" spans="4:9">
      <c r="D732" s="83"/>
      <c r="E732" s="83"/>
      <c r="F732" s="83"/>
      <c r="G732" s="83"/>
      <c r="H732" s="83"/>
      <c r="I732" s="83"/>
    </row>
    <row r="733" spans="4:9">
      <c r="D733" s="83"/>
      <c r="E733" s="83"/>
      <c r="F733" s="83"/>
      <c r="G733" s="83"/>
      <c r="H733" s="83"/>
      <c r="I733" s="83"/>
    </row>
    <row r="734" spans="4:9">
      <c r="D734" s="83"/>
      <c r="E734" s="83"/>
      <c r="F734" s="83"/>
      <c r="G734" s="83"/>
      <c r="H734" s="83"/>
      <c r="I734" s="83"/>
    </row>
    <row r="735" spans="4:9">
      <c r="D735" s="83"/>
      <c r="E735" s="83"/>
      <c r="F735" s="83"/>
      <c r="G735" s="83"/>
      <c r="H735" s="83"/>
      <c r="I735" s="83"/>
    </row>
    <row r="736" spans="4:9">
      <c r="D736" s="83"/>
      <c r="E736" s="83"/>
      <c r="F736" s="83"/>
      <c r="G736" s="83"/>
      <c r="H736" s="83"/>
      <c r="I736" s="83"/>
    </row>
    <row r="737" spans="4:9">
      <c r="D737" s="83"/>
      <c r="E737" s="83"/>
      <c r="F737" s="83"/>
      <c r="G737" s="83"/>
      <c r="H737" s="83"/>
      <c r="I737" s="83"/>
    </row>
    <row r="738" spans="4:9">
      <c r="D738" s="83"/>
      <c r="E738" s="83"/>
      <c r="F738" s="83"/>
      <c r="G738" s="83"/>
      <c r="H738" s="83"/>
      <c r="I738" s="83"/>
    </row>
    <row r="739" spans="4:9">
      <c r="D739" s="83"/>
      <c r="E739" s="83"/>
      <c r="F739" s="83"/>
      <c r="G739" s="83"/>
      <c r="H739" s="83"/>
      <c r="I739" s="83"/>
    </row>
    <row r="740" spans="4:9">
      <c r="D740" s="83"/>
      <c r="E740" s="83"/>
      <c r="F740" s="83"/>
      <c r="G740" s="83"/>
      <c r="H740" s="83"/>
      <c r="I740" s="83"/>
    </row>
    <row r="741" spans="4:9">
      <c r="D741" s="83"/>
      <c r="E741" s="83"/>
      <c r="F741" s="83"/>
      <c r="G741" s="83"/>
      <c r="H741" s="83"/>
      <c r="I741" s="83"/>
    </row>
    <row r="742" spans="4:9">
      <c r="D742" s="83"/>
      <c r="E742" s="83"/>
      <c r="F742" s="83"/>
      <c r="G742" s="83"/>
      <c r="H742" s="83"/>
      <c r="I742" s="83"/>
    </row>
    <row r="743" spans="4:9">
      <c r="D743" s="83"/>
      <c r="E743" s="83"/>
      <c r="F743" s="83"/>
      <c r="G743" s="83"/>
      <c r="H743" s="83"/>
      <c r="I743" s="83"/>
    </row>
    <row r="744" spans="4:9">
      <c r="D744" s="83"/>
      <c r="E744" s="83"/>
      <c r="F744" s="83"/>
      <c r="G744" s="83"/>
      <c r="H744" s="83"/>
      <c r="I744" s="83"/>
    </row>
    <row r="745" spans="4:9">
      <c r="D745" s="83"/>
      <c r="E745" s="83"/>
      <c r="F745" s="83"/>
      <c r="G745" s="83"/>
      <c r="H745" s="83"/>
      <c r="I745" s="83"/>
    </row>
    <row r="746" spans="4:9">
      <c r="D746" s="83"/>
      <c r="E746" s="83"/>
      <c r="F746" s="83"/>
      <c r="G746" s="83"/>
      <c r="H746" s="83"/>
      <c r="I746" s="83"/>
    </row>
    <row r="747" spans="4:9">
      <c r="D747" s="83"/>
      <c r="E747" s="83"/>
      <c r="F747" s="83"/>
      <c r="G747" s="83"/>
      <c r="H747" s="83"/>
      <c r="I747" s="83"/>
    </row>
    <row r="748" spans="4:9">
      <c r="D748" s="83"/>
      <c r="E748" s="83"/>
      <c r="F748" s="83"/>
      <c r="G748" s="83"/>
      <c r="H748" s="83"/>
      <c r="I748" s="83"/>
    </row>
    <row r="749" spans="4:9">
      <c r="D749" s="83"/>
      <c r="E749" s="83"/>
      <c r="F749" s="83"/>
      <c r="G749" s="83"/>
      <c r="H749" s="83"/>
      <c r="I749" s="83"/>
    </row>
    <row r="750" spans="4:9">
      <c r="D750" s="83"/>
      <c r="E750" s="83"/>
      <c r="F750" s="83"/>
      <c r="G750" s="83"/>
      <c r="H750" s="83"/>
      <c r="I750" s="83"/>
    </row>
    <row r="751" spans="4:9">
      <c r="D751" s="83"/>
      <c r="E751" s="83"/>
      <c r="F751" s="83"/>
      <c r="G751" s="83"/>
      <c r="H751" s="83"/>
      <c r="I751" s="83"/>
    </row>
    <row r="752" spans="4:9">
      <c r="D752" s="83"/>
      <c r="E752" s="83"/>
      <c r="F752" s="83"/>
      <c r="G752" s="83"/>
      <c r="H752" s="83"/>
      <c r="I752" s="83"/>
    </row>
    <row r="753" spans="4:9">
      <c r="D753" s="83"/>
      <c r="E753" s="83"/>
      <c r="F753" s="83"/>
      <c r="G753" s="83"/>
      <c r="H753" s="83"/>
      <c r="I753" s="83"/>
    </row>
    <row r="754" spans="4:9">
      <c r="D754" s="83"/>
      <c r="E754" s="83"/>
      <c r="F754" s="83"/>
      <c r="G754" s="83"/>
      <c r="H754" s="83"/>
      <c r="I754" s="83"/>
    </row>
    <row r="755" spans="4:9">
      <c r="D755" s="83"/>
      <c r="E755" s="83"/>
      <c r="F755" s="83"/>
      <c r="G755" s="83"/>
      <c r="H755" s="83"/>
      <c r="I755" s="83"/>
    </row>
    <row r="756" spans="4:9">
      <c r="D756" s="83"/>
      <c r="E756" s="83"/>
      <c r="F756" s="83"/>
      <c r="G756" s="83"/>
      <c r="H756" s="83"/>
      <c r="I756" s="83"/>
    </row>
    <row r="757" spans="4:9">
      <c r="D757" s="83"/>
      <c r="E757" s="83"/>
      <c r="F757" s="83"/>
      <c r="G757" s="83"/>
      <c r="H757" s="83"/>
      <c r="I757" s="83"/>
    </row>
    <row r="758" spans="4:9">
      <c r="D758" s="83"/>
      <c r="E758" s="83"/>
      <c r="F758" s="83"/>
      <c r="G758" s="83"/>
      <c r="H758" s="83"/>
      <c r="I758" s="83"/>
    </row>
    <row r="759" spans="4:9">
      <c r="D759" s="83"/>
      <c r="E759" s="83"/>
      <c r="F759" s="83"/>
      <c r="G759" s="83"/>
      <c r="H759" s="83"/>
      <c r="I759" s="83"/>
    </row>
    <row r="760" spans="4:9">
      <c r="D760" s="83"/>
      <c r="E760" s="83"/>
      <c r="F760" s="83"/>
      <c r="G760" s="83"/>
      <c r="H760" s="83"/>
      <c r="I760" s="83"/>
    </row>
    <row r="761" spans="4:9">
      <c r="D761" s="83"/>
      <c r="E761" s="83"/>
      <c r="F761" s="83"/>
      <c r="G761" s="83"/>
      <c r="H761" s="83"/>
      <c r="I761" s="83"/>
    </row>
    <row r="762" spans="4:9">
      <c r="D762" s="83"/>
      <c r="E762" s="83"/>
      <c r="F762" s="83"/>
      <c r="G762" s="83"/>
      <c r="H762" s="83"/>
      <c r="I762" s="83"/>
    </row>
    <row r="763" spans="4:9">
      <c r="D763" s="83"/>
      <c r="E763" s="83"/>
      <c r="F763" s="83"/>
      <c r="G763" s="83"/>
      <c r="H763" s="83"/>
      <c r="I763" s="83"/>
    </row>
    <row r="764" spans="4:9">
      <c r="D764" s="83"/>
      <c r="E764" s="83"/>
      <c r="F764" s="83"/>
      <c r="G764" s="83"/>
      <c r="H764" s="83"/>
      <c r="I764" s="83"/>
    </row>
    <row r="765" spans="4:9">
      <c r="D765" s="83"/>
      <c r="E765" s="83"/>
      <c r="F765" s="83"/>
      <c r="G765" s="83"/>
      <c r="H765" s="83"/>
      <c r="I765" s="83"/>
    </row>
    <row r="766" spans="4:9">
      <c r="D766" s="83"/>
      <c r="E766" s="83"/>
      <c r="F766" s="83"/>
      <c r="G766" s="83"/>
      <c r="H766" s="83"/>
      <c r="I766" s="83"/>
    </row>
    <row r="767" spans="4:9">
      <c r="D767" s="83"/>
      <c r="E767" s="83"/>
      <c r="F767" s="83"/>
      <c r="G767" s="83"/>
      <c r="H767" s="83"/>
      <c r="I767" s="83"/>
    </row>
    <row r="768" spans="4:9">
      <c r="D768" s="83"/>
      <c r="E768" s="83"/>
      <c r="F768" s="83"/>
      <c r="G768" s="83"/>
      <c r="H768" s="83"/>
      <c r="I768" s="83"/>
    </row>
    <row r="769" spans="4:9">
      <c r="D769" s="83"/>
      <c r="E769" s="83"/>
      <c r="F769" s="83"/>
      <c r="G769" s="83"/>
      <c r="H769" s="83"/>
      <c r="I769" s="83"/>
    </row>
    <row r="770" spans="4:9">
      <c r="D770" s="83"/>
      <c r="E770" s="83"/>
      <c r="F770" s="83"/>
      <c r="G770" s="83"/>
      <c r="H770" s="83"/>
      <c r="I770" s="83"/>
    </row>
    <row r="771" spans="4:9">
      <c r="D771" s="83"/>
      <c r="E771" s="83"/>
      <c r="F771" s="83"/>
      <c r="G771" s="83"/>
      <c r="H771" s="83"/>
      <c r="I771" s="83"/>
    </row>
    <row r="772" spans="4:9">
      <c r="D772" s="83"/>
      <c r="E772" s="83"/>
      <c r="F772" s="83"/>
      <c r="G772" s="83"/>
      <c r="H772" s="83"/>
      <c r="I772" s="83"/>
    </row>
    <row r="773" spans="4:9">
      <c r="D773" s="83"/>
      <c r="E773" s="83"/>
      <c r="F773" s="83"/>
      <c r="G773" s="83"/>
      <c r="H773" s="83"/>
      <c r="I773" s="83"/>
    </row>
    <row r="774" spans="4:9">
      <c r="D774" s="83"/>
      <c r="E774" s="83"/>
      <c r="F774" s="83"/>
      <c r="G774" s="83"/>
      <c r="H774" s="83"/>
      <c r="I774" s="83"/>
    </row>
    <row r="775" spans="4:9">
      <c r="D775" s="83"/>
      <c r="E775" s="83"/>
      <c r="F775" s="83"/>
      <c r="G775" s="83"/>
      <c r="H775" s="83"/>
      <c r="I775" s="83"/>
    </row>
    <row r="776" spans="4:9">
      <c r="D776" s="83"/>
      <c r="E776" s="83"/>
      <c r="F776" s="83"/>
      <c r="G776" s="83"/>
      <c r="H776" s="83"/>
      <c r="I776" s="83"/>
    </row>
    <row r="777" spans="4:9">
      <c r="D777" s="83"/>
      <c r="E777" s="83"/>
      <c r="F777" s="83"/>
      <c r="G777" s="83"/>
      <c r="H777" s="83"/>
      <c r="I777" s="83"/>
    </row>
    <row r="778" spans="4:9">
      <c r="D778" s="83"/>
      <c r="E778" s="83"/>
      <c r="F778" s="83"/>
      <c r="G778" s="83"/>
      <c r="H778" s="83"/>
      <c r="I778" s="83"/>
    </row>
    <row r="779" spans="4:9">
      <c r="D779" s="83"/>
      <c r="E779" s="83"/>
      <c r="F779" s="83"/>
      <c r="G779" s="83"/>
      <c r="H779" s="83"/>
      <c r="I779" s="83"/>
    </row>
    <row r="780" spans="4:9">
      <c r="D780" s="83"/>
      <c r="E780" s="83"/>
      <c r="F780" s="83"/>
      <c r="G780" s="83"/>
      <c r="H780" s="83"/>
      <c r="I780" s="83"/>
    </row>
    <row r="781" spans="4:9">
      <c r="D781" s="83"/>
      <c r="E781" s="83"/>
      <c r="F781" s="83"/>
      <c r="G781" s="83"/>
      <c r="H781" s="83"/>
      <c r="I781" s="83"/>
    </row>
    <row r="782" spans="4:9">
      <c r="D782" s="83"/>
      <c r="E782" s="83"/>
      <c r="F782" s="83"/>
      <c r="G782" s="83"/>
      <c r="H782" s="83"/>
      <c r="I782" s="83"/>
    </row>
    <row r="783" spans="4:9">
      <c r="D783" s="83"/>
      <c r="E783" s="83"/>
      <c r="F783" s="83"/>
      <c r="G783" s="83"/>
      <c r="H783" s="83"/>
      <c r="I783" s="83"/>
    </row>
    <row r="784" spans="4:9">
      <c r="D784" s="83"/>
      <c r="E784" s="83"/>
      <c r="F784" s="83"/>
      <c r="G784" s="83"/>
      <c r="H784" s="83"/>
      <c r="I784" s="83"/>
    </row>
    <row r="785" spans="4:9">
      <c r="D785" s="83"/>
      <c r="E785" s="83"/>
      <c r="F785" s="83"/>
      <c r="G785" s="83"/>
      <c r="H785" s="83"/>
      <c r="I785" s="83"/>
    </row>
    <row r="786" spans="4:9">
      <c r="D786" s="83"/>
      <c r="E786" s="83"/>
      <c r="F786" s="83"/>
      <c r="G786" s="83"/>
      <c r="H786" s="83"/>
      <c r="I786" s="83"/>
    </row>
    <row r="787" spans="4:9">
      <c r="D787" s="83"/>
      <c r="E787" s="83"/>
      <c r="F787" s="83"/>
      <c r="G787" s="83"/>
      <c r="H787" s="83"/>
      <c r="I787" s="83"/>
    </row>
    <row r="788" spans="4:9">
      <c r="D788" s="83"/>
      <c r="E788" s="83"/>
      <c r="F788" s="83"/>
      <c r="G788" s="83"/>
      <c r="H788" s="83"/>
      <c r="I788" s="83"/>
    </row>
    <row r="789" spans="4:9">
      <c r="D789" s="83"/>
      <c r="E789" s="83"/>
      <c r="F789" s="83"/>
      <c r="G789" s="83"/>
      <c r="H789" s="83"/>
      <c r="I789" s="83"/>
    </row>
    <row r="790" spans="4:9">
      <c r="D790" s="83"/>
      <c r="E790" s="83"/>
      <c r="F790" s="83"/>
      <c r="G790" s="83"/>
      <c r="H790" s="83"/>
      <c r="I790" s="83"/>
    </row>
    <row r="791" spans="4:9">
      <c r="D791" s="83"/>
      <c r="E791" s="83"/>
      <c r="F791" s="83"/>
      <c r="G791" s="83"/>
      <c r="H791" s="83"/>
      <c r="I791" s="83"/>
    </row>
    <row r="792" spans="4:9">
      <c r="D792" s="83"/>
      <c r="E792" s="83"/>
      <c r="F792" s="83"/>
      <c r="G792" s="83"/>
      <c r="H792" s="83"/>
      <c r="I792" s="83"/>
    </row>
    <row r="793" spans="4:9">
      <c r="D793" s="83"/>
      <c r="E793" s="83"/>
      <c r="F793" s="83"/>
      <c r="G793" s="83"/>
      <c r="H793" s="83"/>
      <c r="I793" s="83"/>
    </row>
    <row r="794" spans="4:9">
      <c r="D794" s="83"/>
      <c r="E794" s="83"/>
      <c r="F794" s="83"/>
      <c r="G794" s="83"/>
      <c r="H794" s="83"/>
      <c r="I794" s="83"/>
    </row>
    <row r="795" spans="4:9">
      <c r="D795" s="83"/>
      <c r="E795" s="83"/>
      <c r="F795" s="83"/>
      <c r="G795" s="83"/>
      <c r="H795" s="83"/>
      <c r="I795" s="83"/>
    </row>
    <row r="796" spans="4:9">
      <c r="D796" s="83"/>
      <c r="E796" s="83"/>
      <c r="F796" s="83"/>
      <c r="G796" s="83"/>
      <c r="H796" s="83"/>
      <c r="I796" s="83"/>
    </row>
    <row r="797" spans="4:9">
      <c r="D797" s="83"/>
      <c r="E797" s="83"/>
      <c r="F797" s="83"/>
      <c r="G797" s="83"/>
      <c r="H797" s="83"/>
      <c r="I797" s="83"/>
    </row>
    <row r="798" spans="4:9">
      <c r="D798" s="83"/>
      <c r="E798" s="83"/>
      <c r="F798" s="83"/>
      <c r="G798" s="83"/>
      <c r="H798" s="83"/>
      <c r="I798" s="83"/>
    </row>
    <row r="799" spans="4:9">
      <c r="D799" s="83"/>
      <c r="E799" s="83"/>
      <c r="F799" s="83"/>
      <c r="G799" s="83"/>
      <c r="H799" s="83"/>
      <c r="I799" s="83"/>
    </row>
    <row r="800" spans="4:9">
      <c r="D800" s="83"/>
      <c r="E800" s="83"/>
      <c r="F800" s="83"/>
      <c r="G800" s="83"/>
      <c r="H800" s="83"/>
      <c r="I800" s="83"/>
    </row>
    <row r="801" spans="4:9">
      <c r="D801" s="83"/>
      <c r="E801" s="83"/>
      <c r="F801" s="83"/>
      <c r="G801" s="83"/>
      <c r="H801" s="83"/>
      <c r="I801" s="83"/>
    </row>
    <row r="802" spans="4:9">
      <c r="D802" s="83"/>
      <c r="E802" s="83"/>
      <c r="F802" s="83"/>
      <c r="G802" s="83"/>
      <c r="H802" s="83"/>
      <c r="I802" s="83"/>
    </row>
    <row r="803" spans="4:9">
      <c r="D803" s="83"/>
      <c r="E803" s="83"/>
      <c r="F803" s="83"/>
      <c r="G803" s="83"/>
      <c r="H803" s="83"/>
      <c r="I803" s="83"/>
    </row>
    <row r="804" spans="4:9">
      <c r="D804" s="83"/>
      <c r="E804" s="83"/>
      <c r="F804" s="83"/>
      <c r="G804" s="83"/>
      <c r="H804" s="83"/>
      <c r="I804" s="83"/>
    </row>
    <row r="805" spans="4:9">
      <c r="D805" s="83"/>
      <c r="E805" s="83"/>
      <c r="F805" s="83"/>
      <c r="G805" s="83"/>
      <c r="H805" s="83"/>
      <c r="I805" s="83"/>
    </row>
    <row r="806" spans="4:9">
      <c r="D806" s="83"/>
      <c r="E806" s="83"/>
      <c r="F806" s="83"/>
      <c r="G806" s="83"/>
      <c r="H806" s="83"/>
      <c r="I806" s="83"/>
    </row>
    <row r="807" spans="4:9">
      <c r="D807" s="83"/>
      <c r="E807" s="83"/>
      <c r="F807" s="83"/>
      <c r="G807" s="83"/>
      <c r="H807" s="83"/>
      <c r="I807" s="83"/>
    </row>
    <row r="808" spans="4:9">
      <c r="D808" s="83"/>
      <c r="E808" s="83"/>
      <c r="F808" s="83"/>
      <c r="G808" s="83"/>
      <c r="H808" s="83"/>
      <c r="I808" s="83"/>
    </row>
    <row r="809" spans="4:9">
      <c r="D809" s="83"/>
      <c r="E809" s="83"/>
      <c r="F809" s="83"/>
      <c r="G809" s="83"/>
      <c r="H809" s="83"/>
      <c r="I809" s="83"/>
    </row>
    <row r="810" spans="4:9">
      <c r="D810" s="83"/>
      <c r="E810" s="83"/>
      <c r="F810" s="83"/>
      <c r="G810" s="83"/>
      <c r="H810" s="83"/>
      <c r="I810" s="83"/>
    </row>
    <row r="811" spans="4:9">
      <c r="D811" s="83"/>
      <c r="E811" s="83"/>
      <c r="F811" s="83"/>
      <c r="G811" s="83"/>
      <c r="H811" s="83"/>
      <c r="I811" s="83"/>
    </row>
    <row r="812" spans="4:9">
      <c r="D812" s="83"/>
      <c r="E812" s="83"/>
      <c r="F812" s="83"/>
      <c r="G812" s="83"/>
      <c r="H812" s="83"/>
      <c r="I812" s="83"/>
    </row>
    <row r="813" spans="4:9">
      <c r="D813" s="83"/>
      <c r="E813" s="83"/>
      <c r="F813" s="83"/>
      <c r="G813" s="83"/>
      <c r="H813" s="83"/>
      <c r="I813" s="83"/>
    </row>
    <row r="814" spans="4:9">
      <c r="D814" s="83"/>
      <c r="E814" s="83"/>
      <c r="F814" s="83"/>
      <c r="G814" s="83"/>
      <c r="H814" s="83"/>
      <c r="I814" s="83"/>
    </row>
    <row r="815" spans="4:9">
      <c r="D815" s="83"/>
      <c r="E815" s="83"/>
      <c r="F815" s="83"/>
      <c r="G815" s="83"/>
      <c r="H815" s="83"/>
      <c r="I815" s="83"/>
    </row>
    <row r="816" spans="4:9">
      <c r="D816" s="83"/>
      <c r="E816" s="83"/>
      <c r="F816" s="83"/>
      <c r="G816" s="83"/>
      <c r="H816" s="83"/>
      <c r="I816" s="83"/>
    </row>
    <row r="817" spans="4:9">
      <c r="D817" s="83"/>
      <c r="E817" s="83"/>
      <c r="F817" s="83"/>
      <c r="G817" s="83"/>
      <c r="H817" s="83"/>
      <c r="I817" s="83"/>
    </row>
    <row r="818" spans="4:9">
      <c r="D818" s="83"/>
      <c r="E818" s="83"/>
      <c r="F818" s="83"/>
      <c r="G818" s="83"/>
      <c r="H818" s="83"/>
      <c r="I818" s="83"/>
    </row>
    <row r="819" spans="4:9">
      <c r="D819" s="83"/>
      <c r="E819" s="83"/>
      <c r="F819" s="83"/>
      <c r="G819" s="83"/>
      <c r="H819" s="83"/>
      <c r="I819" s="83"/>
    </row>
    <row r="820" spans="4:9">
      <c r="D820" s="83"/>
      <c r="E820" s="83"/>
      <c r="F820" s="83"/>
      <c r="G820" s="83"/>
      <c r="H820" s="83"/>
      <c r="I820" s="83"/>
    </row>
    <row r="821" spans="4:9">
      <c r="D821" s="83"/>
      <c r="E821" s="83"/>
      <c r="F821" s="83"/>
      <c r="G821" s="83"/>
      <c r="H821" s="83"/>
      <c r="I821" s="83"/>
    </row>
    <row r="822" spans="4:9">
      <c r="D822" s="83"/>
      <c r="E822" s="83"/>
      <c r="F822" s="83"/>
      <c r="G822" s="83"/>
      <c r="H822" s="83"/>
      <c r="I822" s="83"/>
    </row>
    <row r="823" spans="4:9">
      <c r="D823" s="83"/>
      <c r="E823" s="83"/>
      <c r="F823" s="83"/>
      <c r="G823" s="83"/>
      <c r="H823" s="83"/>
      <c r="I823" s="83"/>
    </row>
    <row r="824" spans="4:9">
      <c r="D824" s="83"/>
      <c r="E824" s="83"/>
      <c r="F824" s="83"/>
      <c r="G824" s="83"/>
      <c r="H824" s="83"/>
      <c r="I824" s="83"/>
    </row>
    <row r="825" spans="4:9">
      <c r="D825" s="83"/>
      <c r="E825" s="83"/>
      <c r="F825" s="83"/>
      <c r="G825" s="83"/>
      <c r="H825" s="83"/>
      <c r="I825" s="83"/>
    </row>
    <row r="826" spans="4:9">
      <c r="D826" s="83"/>
      <c r="E826" s="83"/>
      <c r="F826" s="83"/>
      <c r="G826" s="83"/>
      <c r="H826" s="83"/>
      <c r="I826" s="83"/>
    </row>
    <row r="827" spans="4:9">
      <c r="D827" s="83"/>
      <c r="E827" s="83"/>
      <c r="F827" s="83"/>
      <c r="G827" s="83"/>
      <c r="H827" s="83"/>
      <c r="I827" s="83"/>
    </row>
    <row r="828" spans="4:9">
      <c r="D828" s="83"/>
      <c r="E828" s="83"/>
      <c r="F828" s="83"/>
      <c r="G828" s="83"/>
      <c r="H828" s="83"/>
      <c r="I828" s="83"/>
    </row>
    <row r="829" spans="4:9">
      <c r="D829" s="83"/>
      <c r="E829" s="83"/>
      <c r="F829" s="83"/>
      <c r="G829" s="83"/>
      <c r="H829" s="83"/>
      <c r="I829" s="83"/>
    </row>
    <row r="830" spans="4:9">
      <c r="D830" s="83"/>
      <c r="E830" s="83"/>
      <c r="F830" s="83"/>
      <c r="G830" s="83"/>
      <c r="H830" s="83"/>
      <c r="I830" s="83"/>
    </row>
    <row r="831" spans="4:9">
      <c r="D831" s="83"/>
      <c r="E831" s="83"/>
      <c r="F831" s="83"/>
      <c r="G831" s="83"/>
      <c r="H831" s="83"/>
      <c r="I831" s="83"/>
    </row>
    <row r="832" spans="4:9">
      <c r="D832" s="83"/>
      <c r="E832" s="83"/>
      <c r="F832" s="83"/>
      <c r="G832" s="83"/>
      <c r="H832" s="83"/>
      <c r="I832" s="83"/>
    </row>
    <row r="833" spans="4:9">
      <c r="D833" s="83"/>
      <c r="E833" s="83"/>
      <c r="F833" s="83"/>
      <c r="G833" s="83"/>
      <c r="H833" s="83"/>
      <c r="I833" s="83"/>
    </row>
    <row r="834" spans="4:9">
      <c r="D834" s="83"/>
      <c r="E834" s="83"/>
      <c r="F834" s="83"/>
      <c r="G834" s="83"/>
      <c r="H834" s="83"/>
      <c r="I834" s="83"/>
    </row>
    <row r="835" spans="4:9">
      <c r="D835" s="83"/>
      <c r="E835" s="83"/>
      <c r="F835" s="83"/>
      <c r="G835" s="83"/>
      <c r="H835" s="83"/>
      <c r="I835" s="83"/>
    </row>
    <row r="836" spans="4:9">
      <c r="D836" s="83"/>
      <c r="E836" s="83"/>
      <c r="F836" s="83"/>
      <c r="G836" s="83"/>
      <c r="H836" s="83"/>
      <c r="I836" s="83"/>
    </row>
    <row r="837" spans="4:9">
      <c r="D837" s="83"/>
      <c r="E837" s="83"/>
      <c r="F837" s="83"/>
      <c r="G837" s="83"/>
      <c r="H837" s="83"/>
      <c r="I837" s="83"/>
    </row>
    <row r="838" spans="4:9">
      <c r="D838" s="83"/>
      <c r="E838" s="83"/>
      <c r="F838" s="83"/>
      <c r="G838" s="83"/>
      <c r="H838" s="83"/>
      <c r="I838" s="83"/>
    </row>
    <row r="839" spans="4:9">
      <c r="D839" s="83"/>
      <c r="E839" s="83"/>
      <c r="F839" s="83"/>
      <c r="G839" s="83"/>
      <c r="H839" s="83"/>
      <c r="I839" s="83"/>
    </row>
    <row r="840" spans="4:9">
      <c r="D840" s="83"/>
      <c r="E840" s="83"/>
      <c r="F840" s="83"/>
      <c r="G840" s="83"/>
      <c r="H840" s="83"/>
      <c r="I840" s="83"/>
    </row>
    <row r="841" spans="4:9">
      <c r="D841" s="83"/>
      <c r="E841" s="83"/>
      <c r="F841" s="83"/>
      <c r="G841" s="83"/>
      <c r="H841" s="83"/>
      <c r="I841" s="83"/>
    </row>
    <row r="842" spans="4:9">
      <c r="D842" s="83"/>
      <c r="E842" s="83"/>
      <c r="F842" s="83"/>
      <c r="G842" s="83"/>
      <c r="H842" s="83"/>
      <c r="I842" s="83"/>
    </row>
    <row r="843" spans="4:9">
      <c r="D843" s="83"/>
      <c r="E843" s="83"/>
      <c r="F843" s="83"/>
      <c r="G843" s="83"/>
      <c r="H843" s="83"/>
      <c r="I843" s="83"/>
    </row>
    <row r="844" spans="4:9">
      <c r="D844" s="83"/>
      <c r="E844" s="83"/>
      <c r="F844" s="83"/>
      <c r="G844" s="83"/>
      <c r="H844" s="83"/>
      <c r="I844" s="83"/>
    </row>
    <row r="845" spans="4:9">
      <c r="D845" s="83"/>
      <c r="E845" s="83"/>
      <c r="F845" s="83"/>
      <c r="G845" s="83"/>
      <c r="H845" s="83"/>
      <c r="I845" s="83"/>
    </row>
    <row r="846" spans="4:9">
      <c r="D846" s="83"/>
      <c r="E846" s="83"/>
      <c r="F846" s="83"/>
      <c r="G846" s="83"/>
      <c r="H846" s="83"/>
      <c r="I846" s="83"/>
    </row>
    <row r="847" spans="4:9">
      <c r="D847" s="83"/>
      <c r="E847" s="83"/>
      <c r="F847" s="83"/>
      <c r="G847" s="83"/>
      <c r="H847" s="83"/>
      <c r="I847" s="83"/>
    </row>
    <row r="848" spans="4:9">
      <c r="D848" s="83"/>
      <c r="E848" s="83"/>
      <c r="F848" s="83"/>
      <c r="G848" s="83"/>
      <c r="H848" s="83"/>
      <c r="I848" s="83"/>
    </row>
    <row r="849" spans="4:9">
      <c r="D849" s="83"/>
      <c r="E849" s="83"/>
      <c r="F849" s="83"/>
      <c r="G849" s="83"/>
      <c r="H849" s="83"/>
      <c r="I849" s="83"/>
    </row>
    <row r="850" spans="4:9">
      <c r="D850" s="83"/>
      <c r="E850" s="83"/>
      <c r="F850" s="83"/>
      <c r="G850" s="83"/>
      <c r="H850" s="83"/>
      <c r="I850" s="83"/>
    </row>
    <row r="851" spans="4:9">
      <c r="D851" s="83"/>
      <c r="E851" s="83"/>
      <c r="F851" s="83"/>
      <c r="G851" s="83"/>
      <c r="H851" s="83"/>
      <c r="I851" s="83"/>
    </row>
    <row r="852" spans="4:9">
      <c r="D852" s="83"/>
      <c r="E852" s="83"/>
      <c r="F852" s="83"/>
      <c r="G852" s="83"/>
      <c r="H852" s="83"/>
      <c r="I852" s="83"/>
    </row>
    <row r="853" spans="4:9">
      <c r="D853" s="83"/>
      <c r="E853" s="83"/>
      <c r="F853" s="83"/>
      <c r="G853" s="83"/>
      <c r="H853" s="83"/>
      <c r="I853" s="83"/>
    </row>
    <row r="854" spans="4:9">
      <c r="D854" s="83"/>
      <c r="E854" s="83"/>
      <c r="F854" s="83"/>
      <c r="G854" s="83"/>
      <c r="H854" s="83"/>
      <c r="I854" s="83"/>
    </row>
    <row r="855" spans="4:9">
      <c r="D855" s="83"/>
      <c r="E855" s="83"/>
      <c r="F855" s="83"/>
      <c r="G855" s="83"/>
      <c r="H855" s="83"/>
      <c r="I855" s="83"/>
    </row>
    <row r="856" spans="4:9">
      <c r="D856" s="83"/>
      <c r="E856" s="83"/>
      <c r="F856" s="83"/>
      <c r="G856" s="83"/>
      <c r="H856" s="83"/>
      <c r="I856" s="83"/>
    </row>
    <row r="857" spans="4:9">
      <c r="D857" s="83"/>
      <c r="E857" s="83"/>
      <c r="F857" s="83"/>
      <c r="G857" s="83"/>
      <c r="H857" s="83"/>
      <c r="I857" s="83"/>
    </row>
    <row r="858" spans="4:9">
      <c r="D858" s="83"/>
      <c r="E858" s="83"/>
      <c r="F858" s="83"/>
      <c r="G858" s="83"/>
      <c r="H858" s="83"/>
      <c r="I858" s="83"/>
    </row>
    <row r="859" spans="4:9">
      <c r="D859" s="83"/>
      <c r="E859" s="83"/>
      <c r="F859" s="83"/>
      <c r="G859" s="83"/>
      <c r="H859" s="83"/>
      <c r="I859" s="83"/>
    </row>
    <row r="860" spans="4:9">
      <c r="D860" s="83"/>
      <c r="E860" s="83"/>
      <c r="F860" s="83"/>
      <c r="G860" s="83"/>
      <c r="H860" s="83"/>
      <c r="I860" s="83"/>
    </row>
    <row r="861" spans="4:9">
      <c r="D861" s="83"/>
      <c r="E861" s="83"/>
      <c r="F861" s="83"/>
      <c r="G861" s="83"/>
      <c r="H861" s="83"/>
      <c r="I861" s="83"/>
    </row>
    <row r="862" spans="4:9">
      <c r="D862" s="83"/>
      <c r="E862" s="83"/>
      <c r="F862" s="83"/>
      <c r="G862" s="83"/>
      <c r="H862" s="83"/>
      <c r="I862" s="83"/>
    </row>
    <row r="863" spans="4:9">
      <c r="D863" s="83"/>
      <c r="E863" s="83"/>
      <c r="F863" s="83"/>
      <c r="G863" s="83"/>
      <c r="H863" s="83"/>
      <c r="I863" s="83"/>
    </row>
    <row r="864" spans="4:9">
      <c r="D864" s="83"/>
      <c r="E864" s="83"/>
      <c r="F864" s="83"/>
      <c r="G864" s="83"/>
      <c r="H864" s="83"/>
      <c r="I864" s="83"/>
    </row>
    <row r="865" spans="4:9">
      <c r="D865" s="83"/>
      <c r="E865" s="83"/>
      <c r="F865" s="83"/>
      <c r="G865" s="83"/>
      <c r="H865" s="83"/>
      <c r="I865" s="83"/>
    </row>
    <row r="866" spans="4:9">
      <c r="D866" s="83"/>
      <c r="E866" s="83"/>
      <c r="F866" s="83"/>
      <c r="G866" s="83"/>
      <c r="H866" s="83"/>
      <c r="I866" s="83"/>
    </row>
    <row r="867" spans="4:9">
      <c r="D867" s="83"/>
      <c r="E867" s="83"/>
      <c r="F867" s="83"/>
      <c r="G867" s="83"/>
      <c r="H867" s="83"/>
      <c r="I867" s="83"/>
    </row>
    <row r="868" spans="4:9">
      <c r="D868" s="83"/>
      <c r="E868" s="83"/>
      <c r="F868" s="83"/>
      <c r="G868" s="83"/>
      <c r="H868" s="83"/>
      <c r="I868" s="83"/>
    </row>
    <row r="869" spans="4:9">
      <c r="D869" s="83"/>
      <c r="E869" s="83"/>
      <c r="F869" s="83"/>
      <c r="G869" s="83"/>
      <c r="H869" s="83"/>
      <c r="I869" s="83"/>
    </row>
    <row r="870" spans="4:9">
      <c r="D870" s="83"/>
      <c r="E870" s="83"/>
      <c r="F870" s="83"/>
      <c r="G870" s="83"/>
      <c r="H870" s="83"/>
      <c r="I870" s="83"/>
    </row>
    <row r="871" spans="4:9">
      <c r="D871" s="83"/>
      <c r="E871" s="83"/>
      <c r="F871" s="83"/>
      <c r="G871" s="83"/>
      <c r="H871" s="83"/>
      <c r="I871" s="83"/>
    </row>
    <row r="872" spans="4:9">
      <c r="D872" s="83"/>
      <c r="E872" s="83"/>
      <c r="F872" s="83"/>
      <c r="G872" s="83"/>
      <c r="H872" s="83"/>
      <c r="I872" s="83"/>
    </row>
    <row r="873" spans="4:9">
      <c r="D873" s="83"/>
      <c r="E873" s="83"/>
      <c r="F873" s="83"/>
      <c r="G873" s="83"/>
      <c r="H873" s="83"/>
      <c r="I873" s="83"/>
    </row>
    <row r="874" spans="4:9">
      <c r="D874" s="83"/>
      <c r="E874" s="83"/>
      <c r="F874" s="83"/>
      <c r="G874" s="83"/>
      <c r="H874" s="83"/>
      <c r="I874" s="83"/>
    </row>
    <row r="875" spans="4:9">
      <c r="D875" s="83"/>
      <c r="E875" s="83"/>
      <c r="F875" s="83"/>
      <c r="G875" s="83"/>
      <c r="H875" s="83"/>
      <c r="I875" s="83"/>
    </row>
    <row r="876" spans="4:9">
      <c r="D876" s="83"/>
      <c r="E876" s="83"/>
      <c r="F876" s="83"/>
      <c r="G876" s="83"/>
      <c r="H876" s="83"/>
      <c r="I876" s="83"/>
    </row>
    <row r="877" spans="4:9">
      <c r="D877" s="83"/>
      <c r="E877" s="83"/>
      <c r="F877" s="83"/>
      <c r="G877" s="83"/>
      <c r="H877" s="83"/>
      <c r="I877" s="83"/>
    </row>
    <row r="878" spans="4:9">
      <c r="D878" s="83"/>
      <c r="E878" s="83"/>
      <c r="F878" s="83"/>
      <c r="G878" s="83"/>
      <c r="H878" s="83"/>
      <c r="I878" s="83"/>
    </row>
    <row r="879" spans="4:9">
      <c r="D879" s="83"/>
      <c r="E879" s="83"/>
      <c r="F879" s="83"/>
      <c r="G879" s="83"/>
      <c r="H879" s="83"/>
      <c r="I879" s="83"/>
    </row>
    <row r="880" spans="4:9">
      <c r="D880" s="83"/>
      <c r="E880" s="83"/>
      <c r="F880" s="83"/>
      <c r="G880" s="83"/>
      <c r="H880" s="83"/>
      <c r="I880" s="83"/>
    </row>
    <row r="881" spans="4:9">
      <c r="D881" s="83"/>
      <c r="E881" s="83"/>
      <c r="F881" s="83"/>
      <c r="G881" s="83"/>
      <c r="H881" s="83"/>
      <c r="I881" s="83"/>
    </row>
    <row r="882" spans="4:9">
      <c r="D882" s="83"/>
      <c r="E882" s="83"/>
      <c r="F882" s="83"/>
      <c r="G882" s="83"/>
      <c r="H882" s="83"/>
      <c r="I882" s="83"/>
    </row>
    <row r="883" spans="4:9">
      <c r="D883" s="83"/>
      <c r="E883" s="83"/>
      <c r="F883" s="83"/>
      <c r="G883" s="83"/>
      <c r="H883" s="83"/>
      <c r="I883" s="83"/>
    </row>
    <row r="884" spans="4:9">
      <c r="D884" s="83"/>
      <c r="E884" s="83"/>
      <c r="F884" s="83"/>
      <c r="G884" s="83"/>
      <c r="H884" s="83"/>
      <c r="I884" s="83"/>
    </row>
    <row r="885" spans="4:9">
      <c r="D885" s="83"/>
      <c r="E885" s="83"/>
      <c r="F885" s="83"/>
      <c r="G885" s="83"/>
      <c r="H885" s="83"/>
      <c r="I885" s="83"/>
    </row>
    <row r="886" spans="4:9">
      <c r="D886" s="83"/>
      <c r="E886" s="83"/>
      <c r="F886" s="83"/>
      <c r="G886" s="83"/>
      <c r="H886" s="83"/>
      <c r="I886" s="83"/>
    </row>
    <row r="887" spans="4:9">
      <c r="D887" s="83"/>
      <c r="E887" s="83"/>
      <c r="F887" s="83"/>
      <c r="G887" s="83"/>
      <c r="H887" s="83"/>
      <c r="I887" s="83"/>
    </row>
    <row r="888" spans="4:9">
      <c r="D888" s="83"/>
      <c r="E888" s="83"/>
      <c r="F888" s="83"/>
      <c r="G888" s="83"/>
      <c r="H888" s="83"/>
      <c r="I888" s="83"/>
    </row>
    <row r="889" spans="4:9">
      <c r="D889" s="83"/>
      <c r="E889" s="83"/>
      <c r="F889" s="83"/>
      <c r="G889" s="83"/>
      <c r="H889" s="83"/>
      <c r="I889" s="83"/>
    </row>
    <row r="890" spans="4:9">
      <c r="D890" s="83"/>
      <c r="E890" s="83"/>
      <c r="F890" s="83"/>
      <c r="G890" s="83"/>
      <c r="H890" s="83"/>
      <c r="I890" s="83"/>
    </row>
    <row r="891" spans="4:9">
      <c r="D891" s="83"/>
      <c r="E891" s="83"/>
      <c r="F891" s="83"/>
      <c r="G891" s="83"/>
      <c r="H891" s="83"/>
      <c r="I891" s="83"/>
    </row>
    <row r="892" spans="4:9">
      <c r="D892" s="83"/>
      <c r="E892" s="83"/>
      <c r="F892" s="83"/>
      <c r="G892" s="83"/>
      <c r="H892" s="83"/>
      <c r="I892" s="83"/>
    </row>
    <row r="893" spans="4:9">
      <c r="D893" s="83"/>
      <c r="E893" s="83"/>
      <c r="F893" s="83"/>
      <c r="G893" s="83"/>
      <c r="H893" s="83"/>
      <c r="I893" s="83"/>
    </row>
    <row r="894" spans="4:9">
      <c r="D894" s="83"/>
      <c r="E894" s="83"/>
      <c r="F894" s="83"/>
      <c r="G894" s="83"/>
      <c r="H894" s="83"/>
      <c r="I894" s="83"/>
    </row>
    <row r="895" spans="4:9">
      <c r="D895" s="83"/>
      <c r="E895" s="83"/>
      <c r="F895" s="83"/>
      <c r="G895" s="83"/>
      <c r="H895" s="83"/>
      <c r="I895" s="83"/>
    </row>
    <row r="896" spans="4:9">
      <c r="D896" s="83"/>
      <c r="E896" s="83"/>
      <c r="F896" s="83"/>
      <c r="G896" s="83"/>
      <c r="H896" s="83"/>
      <c r="I896" s="83"/>
    </row>
    <row r="897" spans="4:9">
      <c r="D897" s="83"/>
      <c r="E897" s="83"/>
      <c r="F897" s="83"/>
      <c r="G897" s="83"/>
      <c r="H897" s="83"/>
      <c r="I897" s="83"/>
    </row>
    <row r="898" spans="4:9">
      <c r="D898" s="83"/>
      <c r="E898" s="83"/>
      <c r="F898" s="83"/>
      <c r="G898" s="83"/>
      <c r="H898" s="83"/>
      <c r="I898" s="83"/>
    </row>
    <row r="899" spans="4:9">
      <c r="D899" s="83"/>
      <c r="E899" s="83"/>
      <c r="F899" s="83"/>
      <c r="G899" s="83"/>
      <c r="H899" s="83"/>
      <c r="I899" s="83"/>
    </row>
    <row r="900" spans="4:9">
      <c r="D900" s="83"/>
      <c r="E900" s="83"/>
      <c r="F900" s="83"/>
      <c r="G900" s="83"/>
      <c r="H900" s="83"/>
      <c r="I900" s="83"/>
    </row>
    <row r="901" spans="4:9">
      <c r="D901" s="83"/>
      <c r="E901" s="83"/>
      <c r="F901" s="83"/>
      <c r="G901" s="83"/>
      <c r="H901" s="83"/>
      <c r="I901" s="83"/>
    </row>
    <row r="902" spans="4:9">
      <c r="D902" s="83"/>
      <c r="E902" s="83"/>
      <c r="F902" s="83"/>
      <c r="G902" s="83"/>
      <c r="H902" s="83"/>
      <c r="I902" s="83"/>
    </row>
    <row r="903" spans="4:9">
      <c r="D903" s="83"/>
      <c r="E903" s="83"/>
      <c r="F903" s="83"/>
      <c r="G903" s="83"/>
      <c r="H903" s="83"/>
      <c r="I903" s="83"/>
    </row>
    <row r="904" spans="4:9">
      <c r="D904" s="83"/>
      <c r="E904" s="83"/>
      <c r="F904" s="83"/>
      <c r="G904" s="83"/>
      <c r="H904" s="83"/>
      <c r="I904" s="83"/>
    </row>
    <row r="905" spans="4:9">
      <c r="D905" s="83"/>
      <c r="E905" s="83"/>
      <c r="F905" s="83"/>
      <c r="G905" s="83"/>
      <c r="H905" s="83"/>
      <c r="I905" s="83"/>
    </row>
    <row r="906" spans="4:9">
      <c r="D906" s="83"/>
      <c r="E906" s="83"/>
      <c r="F906" s="83"/>
      <c r="G906" s="83"/>
      <c r="H906" s="83"/>
      <c r="I906" s="83"/>
    </row>
    <row r="907" spans="4:9">
      <c r="D907" s="83"/>
      <c r="E907" s="83"/>
      <c r="F907" s="83"/>
      <c r="G907" s="83"/>
      <c r="H907" s="83"/>
      <c r="I907" s="83"/>
    </row>
    <row r="908" spans="4:9">
      <c r="D908" s="83"/>
      <c r="E908" s="83"/>
      <c r="F908" s="83"/>
      <c r="G908" s="83"/>
      <c r="H908" s="83"/>
      <c r="I908" s="83"/>
    </row>
    <row r="909" spans="4:9">
      <c r="D909" s="83"/>
      <c r="E909" s="83"/>
      <c r="F909" s="83"/>
      <c r="G909" s="83"/>
      <c r="H909" s="83"/>
      <c r="I909" s="83"/>
    </row>
    <row r="910" spans="4:9">
      <c r="D910" s="83"/>
      <c r="E910" s="83"/>
      <c r="F910" s="83"/>
      <c r="G910" s="83"/>
      <c r="H910" s="83"/>
      <c r="I910" s="83"/>
    </row>
    <row r="911" spans="4:9">
      <c r="D911" s="83"/>
      <c r="E911" s="83"/>
      <c r="F911" s="83"/>
      <c r="G911" s="83"/>
      <c r="H911" s="83"/>
      <c r="I911" s="83"/>
    </row>
    <row r="912" spans="4:9">
      <c r="D912" s="83"/>
      <c r="E912" s="83"/>
      <c r="F912" s="83"/>
      <c r="G912" s="83"/>
      <c r="H912" s="83"/>
      <c r="I912" s="83"/>
    </row>
    <row r="913" spans="4:9">
      <c r="D913" s="83"/>
      <c r="E913" s="83"/>
      <c r="F913" s="83"/>
      <c r="G913" s="83"/>
      <c r="H913" s="83"/>
      <c r="I913" s="83"/>
    </row>
    <row r="914" spans="4:9">
      <c r="D914" s="83"/>
      <c r="E914" s="83"/>
      <c r="F914" s="83"/>
      <c r="G914" s="83"/>
      <c r="H914" s="83"/>
      <c r="I914" s="83"/>
    </row>
    <row r="915" spans="4:9">
      <c r="D915" s="83"/>
      <c r="E915" s="83"/>
      <c r="F915" s="83"/>
      <c r="G915" s="83"/>
      <c r="H915" s="83"/>
      <c r="I915" s="83"/>
    </row>
    <row r="916" spans="4:9">
      <c r="D916" s="83"/>
      <c r="E916" s="83"/>
      <c r="F916" s="83"/>
      <c r="G916" s="83"/>
      <c r="H916" s="83"/>
      <c r="I916" s="83"/>
    </row>
    <row r="917" spans="4:9">
      <c r="D917" s="83"/>
      <c r="E917" s="83"/>
      <c r="F917" s="83"/>
      <c r="G917" s="83"/>
      <c r="H917" s="83"/>
      <c r="I917" s="83"/>
    </row>
    <row r="918" spans="4:9">
      <c r="D918" s="83"/>
      <c r="E918" s="83"/>
      <c r="F918" s="83"/>
      <c r="G918" s="83"/>
      <c r="H918" s="83"/>
      <c r="I918" s="83"/>
    </row>
    <row r="919" spans="4:9">
      <c r="D919" s="83"/>
      <c r="E919" s="83"/>
      <c r="F919" s="83"/>
      <c r="G919" s="83"/>
      <c r="H919" s="83"/>
      <c r="I919" s="83"/>
    </row>
    <row r="920" spans="4:9">
      <c r="D920" s="83"/>
      <c r="E920" s="83"/>
      <c r="F920" s="83"/>
      <c r="G920" s="83"/>
      <c r="H920" s="83"/>
      <c r="I920" s="83"/>
    </row>
    <row r="921" spans="4:9">
      <c r="D921" s="83"/>
      <c r="E921" s="83"/>
      <c r="F921" s="83"/>
      <c r="G921" s="83"/>
      <c r="H921" s="83"/>
      <c r="I921" s="83"/>
    </row>
    <row r="922" spans="4:9">
      <c r="D922" s="83"/>
      <c r="E922" s="83"/>
      <c r="F922" s="83"/>
      <c r="G922" s="83"/>
      <c r="H922" s="83"/>
      <c r="I922" s="83"/>
    </row>
    <row r="923" spans="4:9">
      <c r="D923" s="83"/>
      <c r="E923" s="83"/>
      <c r="F923" s="83"/>
      <c r="G923" s="83"/>
      <c r="H923" s="83"/>
      <c r="I923" s="83"/>
    </row>
    <row r="924" spans="4:9">
      <c r="D924" s="83"/>
      <c r="E924" s="83"/>
      <c r="F924" s="83"/>
      <c r="G924" s="83"/>
      <c r="H924" s="83"/>
      <c r="I924" s="83"/>
    </row>
    <row r="925" spans="4:9">
      <c r="D925" s="83"/>
      <c r="E925" s="83"/>
      <c r="F925" s="83"/>
      <c r="G925" s="83"/>
      <c r="H925" s="83"/>
      <c r="I925" s="83"/>
    </row>
    <row r="926" spans="4:9">
      <c r="D926" s="83"/>
      <c r="E926" s="83"/>
      <c r="F926" s="83"/>
      <c r="G926" s="83"/>
      <c r="H926" s="83"/>
      <c r="I926" s="83"/>
    </row>
    <row r="927" spans="4:9">
      <c r="D927" s="83"/>
      <c r="E927" s="83"/>
      <c r="F927" s="83"/>
      <c r="G927" s="83"/>
      <c r="H927" s="83"/>
      <c r="I927" s="83"/>
    </row>
    <row r="928" spans="4:9">
      <c r="D928" s="83"/>
      <c r="E928" s="83"/>
      <c r="F928" s="83"/>
      <c r="G928" s="83"/>
      <c r="H928" s="83"/>
      <c r="I928" s="83"/>
    </row>
    <row r="929" spans="4:9">
      <c r="D929" s="83"/>
      <c r="E929" s="83"/>
      <c r="F929" s="83"/>
      <c r="G929" s="83"/>
      <c r="H929" s="83"/>
      <c r="I929" s="83"/>
    </row>
    <row r="930" spans="4:9">
      <c r="D930" s="83"/>
      <c r="E930" s="83"/>
      <c r="F930" s="83"/>
      <c r="G930" s="83"/>
      <c r="H930" s="83"/>
      <c r="I930" s="83"/>
    </row>
    <row r="931" spans="4:9">
      <c r="D931" s="83"/>
      <c r="E931" s="83"/>
      <c r="F931" s="83"/>
      <c r="G931" s="83"/>
      <c r="H931" s="83"/>
      <c r="I931" s="83"/>
    </row>
    <row r="932" spans="4:9">
      <c r="D932" s="83"/>
      <c r="E932" s="83"/>
      <c r="F932" s="83"/>
      <c r="G932" s="83"/>
      <c r="H932" s="83"/>
      <c r="I932" s="83"/>
    </row>
    <row r="933" spans="4:9">
      <c r="D933" s="83"/>
      <c r="E933" s="83"/>
      <c r="F933" s="83"/>
      <c r="G933" s="83"/>
      <c r="H933" s="83"/>
      <c r="I933" s="83"/>
    </row>
    <row r="934" spans="4:9">
      <c r="D934" s="83"/>
      <c r="E934" s="83"/>
      <c r="F934" s="83"/>
      <c r="G934" s="83"/>
      <c r="H934" s="83"/>
      <c r="I934" s="83"/>
    </row>
    <row r="935" spans="4:9">
      <c r="D935" s="83"/>
      <c r="E935" s="83"/>
      <c r="F935" s="83"/>
      <c r="G935" s="83"/>
      <c r="H935" s="83"/>
      <c r="I935" s="83"/>
    </row>
    <row r="936" spans="4:9">
      <c r="D936" s="83"/>
      <c r="E936" s="83"/>
      <c r="F936" s="83"/>
      <c r="G936" s="83"/>
      <c r="H936" s="83"/>
      <c r="I936" s="83"/>
    </row>
    <row r="937" spans="4:9">
      <c r="D937" s="83"/>
      <c r="E937" s="83"/>
      <c r="F937" s="83"/>
      <c r="G937" s="83"/>
      <c r="H937" s="83"/>
      <c r="I937" s="83"/>
    </row>
    <row r="938" spans="4:9">
      <c r="D938" s="83"/>
      <c r="E938" s="83"/>
      <c r="F938" s="83"/>
      <c r="G938" s="83"/>
      <c r="H938" s="83"/>
      <c r="I938" s="83"/>
    </row>
    <row r="939" spans="4:9">
      <c r="D939" s="83"/>
      <c r="E939" s="83"/>
      <c r="F939" s="83"/>
      <c r="G939" s="83"/>
      <c r="H939" s="83"/>
      <c r="I939" s="83"/>
    </row>
    <row r="940" spans="4:9">
      <c r="D940" s="83"/>
      <c r="E940" s="83"/>
      <c r="F940" s="83"/>
      <c r="G940" s="83"/>
      <c r="H940" s="83"/>
      <c r="I940" s="83"/>
    </row>
    <row r="941" spans="4:9">
      <c r="D941" s="83"/>
      <c r="E941" s="83"/>
      <c r="F941" s="83"/>
      <c r="G941" s="83"/>
      <c r="H941" s="83"/>
      <c r="I941" s="83"/>
    </row>
    <row r="942" spans="4:9">
      <c r="D942" s="83"/>
      <c r="E942" s="83"/>
      <c r="F942" s="83"/>
      <c r="G942" s="83"/>
      <c r="H942" s="83"/>
      <c r="I942" s="83"/>
    </row>
    <row r="943" spans="4:9">
      <c r="D943" s="83"/>
      <c r="E943" s="83"/>
      <c r="F943" s="83"/>
      <c r="G943" s="83"/>
      <c r="H943" s="83"/>
      <c r="I943" s="83"/>
    </row>
    <row r="944" spans="4:9">
      <c r="D944" s="83"/>
      <c r="E944" s="83"/>
      <c r="F944" s="83"/>
      <c r="G944" s="83"/>
      <c r="H944" s="83"/>
      <c r="I944" s="83"/>
    </row>
    <row r="945" spans="4:9">
      <c r="D945" s="83"/>
      <c r="E945" s="83"/>
      <c r="F945" s="83"/>
      <c r="G945" s="83"/>
      <c r="H945" s="83"/>
      <c r="I945" s="83"/>
    </row>
    <row r="946" spans="4:9">
      <c r="D946" s="83"/>
      <c r="E946" s="83"/>
      <c r="F946" s="83"/>
      <c r="G946" s="83"/>
      <c r="H946" s="83"/>
      <c r="I946" s="83"/>
    </row>
    <row r="947" spans="4:9">
      <c r="D947" s="83"/>
      <c r="E947" s="83"/>
      <c r="F947" s="83"/>
      <c r="G947" s="83"/>
      <c r="H947" s="83"/>
      <c r="I947" s="83"/>
    </row>
    <row r="948" spans="4:9">
      <c r="D948" s="83"/>
      <c r="E948" s="83"/>
      <c r="F948" s="83"/>
      <c r="G948" s="83"/>
      <c r="H948" s="83"/>
      <c r="I948" s="83"/>
    </row>
    <row r="949" spans="4:9">
      <c r="D949" s="83"/>
      <c r="E949" s="83"/>
      <c r="F949" s="83"/>
      <c r="G949" s="83"/>
      <c r="H949" s="83"/>
      <c r="I949" s="83"/>
    </row>
    <row r="950" spans="4:9">
      <c r="D950" s="83"/>
      <c r="E950" s="83"/>
      <c r="F950" s="83"/>
      <c r="G950" s="83"/>
      <c r="H950" s="83"/>
      <c r="I950" s="83"/>
    </row>
    <row r="951" spans="4:9">
      <c r="D951" s="83"/>
      <c r="E951" s="83"/>
      <c r="F951" s="83"/>
      <c r="G951" s="83"/>
      <c r="H951" s="83"/>
      <c r="I951" s="83"/>
    </row>
    <row r="952" spans="4:9">
      <c r="D952" s="83"/>
      <c r="E952" s="83"/>
      <c r="F952" s="83"/>
      <c r="G952" s="83"/>
      <c r="H952" s="83"/>
      <c r="I952" s="83"/>
    </row>
    <row r="953" spans="4:9">
      <c r="D953" s="83"/>
      <c r="E953" s="83"/>
      <c r="F953" s="83"/>
      <c r="G953" s="83"/>
      <c r="H953" s="83"/>
      <c r="I953" s="83"/>
    </row>
    <row r="954" spans="4:9">
      <c r="D954" s="83"/>
      <c r="E954" s="83"/>
      <c r="F954" s="83"/>
      <c r="G954" s="83"/>
      <c r="H954" s="83"/>
      <c r="I954" s="83"/>
    </row>
    <row r="955" spans="4:9">
      <c r="D955" s="83"/>
      <c r="E955" s="83"/>
      <c r="F955" s="83"/>
      <c r="G955" s="83"/>
      <c r="H955" s="83"/>
      <c r="I955" s="83"/>
    </row>
    <row r="956" spans="4:9">
      <c r="D956" s="83"/>
      <c r="E956" s="83"/>
      <c r="F956" s="83"/>
      <c r="G956" s="83"/>
      <c r="H956" s="83"/>
      <c r="I956" s="83"/>
    </row>
    <row r="957" spans="4:9">
      <c r="D957" s="83"/>
      <c r="E957" s="83"/>
      <c r="F957" s="83"/>
      <c r="G957" s="83"/>
      <c r="H957" s="83"/>
      <c r="I957" s="83"/>
    </row>
    <row r="958" spans="4:9">
      <c r="D958" s="83"/>
      <c r="E958" s="83"/>
      <c r="F958" s="83"/>
      <c r="G958" s="83"/>
      <c r="H958" s="83"/>
      <c r="I958" s="83"/>
    </row>
    <row r="959" spans="4:9">
      <c r="D959" s="83"/>
      <c r="E959" s="83"/>
      <c r="F959" s="83"/>
      <c r="G959" s="83"/>
      <c r="H959" s="83"/>
      <c r="I959" s="83"/>
    </row>
    <row r="960" spans="4:9">
      <c r="D960" s="83"/>
      <c r="E960" s="83"/>
      <c r="F960" s="83"/>
      <c r="G960" s="83"/>
      <c r="H960" s="83"/>
      <c r="I960" s="83"/>
    </row>
    <row r="961" spans="4:9">
      <c r="D961" s="83"/>
      <c r="E961" s="83"/>
      <c r="F961" s="83"/>
      <c r="G961" s="83"/>
      <c r="H961" s="83"/>
      <c r="I961" s="83"/>
    </row>
    <row r="962" spans="4:9">
      <c r="D962" s="83"/>
      <c r="E962" s="83"/>
      <c r="F962" s="83"/>
      <c r="G962" s="83"/>
      <c r="H962" s="83"/>
      <c r="I962" s="83"/>
    </row>
    <row r="963" spans="4:9">
      <c r="D963" s="83"/>
      <c r="E963" s="83"/>
      <c r="F963" s="83"/>
      <c r="G963" s="83"/>
      <c r="H963" s="83"/>
      <c r="I963" s="83"/>
    </row>
    <row r="964" spans="4:9">
      <c r="D964" s="83"/>
      <c r="E964" s="83"/>
      <c r="F964" s="83"/>
      <c r="G964" s="83"/>
      <c r="H964" s="83"/>
      <c r="I964" s="83"/>
    </row>
    <row r="965" spans="4:9">
      <c r="D965" s="83"/>
      <c r="E965" s="83"/>
      <c r="F965" s="83"/>
      <c r="G965" s="83"/>
      <c r="H965" s="83"/>
      <c r="I965" s="83"/>
    </row>
    <row r="966" spans="4:9">
      <c r="D966" s="83"/>
      <c r="E966" s="83"/>
      <c r="F966" s="83"/>
      <c r="G966" s="83"/>
      <c r="H966" s="83"/>
      <c r="I966" s="83"/>
    </row>
    <row r="967" spans="4:9">
      <c r="D967" s="83"/>
      <c r="E967" s="83"/>
      <c r="F967" s="83"/>
      <c r="G967" s="83"/>
      <c r="H967" s="83"/>
      <c r="I967" s="83"/>
    </row>
    <row r="968" spans="4:9">
      <c r="D968" s="83"/>
      <c r="E968" s="83"/>
      <c r="F968" s="83"/>
      <c r="G968" s="83"/>
      <c r="H968" s="83"/>
      <c r="I968" s="83"/>
    </row>
    <row r="969" spans="4:9">
      <c r="D969" s="83"/>
      <c r="E969" s="83"/>
      <c r="F969" s="83"/>
      <c r="G969" s="83"/>
      <c r="H969" s="83"/>
      <c r="I969" s="83"/>
    </row>
    <row r="970" spans="4:9">
      <c r="D970" s="83"/>
      <c r="E970" s="83"/>
      <c r="F970" s="83"/>
      <c r="G970" s="83"/>
      <c r="H970" s="83"/>
      <c r="I970" s="83"/>
    </row>
    <row r="971" spans="4:9">
      <c r="D971" s="83"/>
      <c r="E971" s="83"/>
      <c r="F971" s="83"/>
      <c r="G971" s="83"/>
      <c r="H971" s="83"/>
      <c r="I971" s="83"/>
    </row>
    <row r="972" spans="4:9">
      <c r="D972" s="83"/>
      <c r="E972" s="83"/>
      <c r="F972" s="83"/>
      <c r="G972" s="83"/>
      <c r="H972" s="83"/>
      <c r="I972" s="83"/>
    </row>
    <row r="973" spans="4:9">
      <c r="D973" s="83"/>
      <c r="E973" s="83"/>
      <c r="F973" s="83"/>
      <c r="G973" s="83"/>
      <c r="H973" s="83"/>
      <c r="I973" s="83"/>
    </row>
    <row r="974" spans="4:9">
      <c r="D974" s="83"/>
      <c r="E974" s="83"/>
      <c r="F974" s="83"/>
      <c r="G974" s="83"/>
      <c r="H974" s="83"/>
      <c r="I974" s="83"/>
    </row>
    <row r="975" spans="4:9">
      <c r="D975" s="83"/>
      <c r="E975" s="83"/>
      <c r="F975" s="83"/>
      <c r="G975" s="83"/>
      <c r="H975" s="83"/>
      <c r="I975" s="83"/>
    </row>
    <row r="976" spans="4:9">
      <c r="D976" s="83"/>
      <c r="E976" s="83"/>
      <c r="F976" s="83"/>
      <c r="G976" s="83"/>
      <c r="H976" s="83"/>
      <c r="I976" s="83"/>
    </row>
    <row r="977" spans="4:9">
      <c r="D977" s="83"/>
      <c r="E977" s="83"/>
      <c r="F977" s="83"/>
      <c r="G977" s="83"/>
      <c r="H977" s="83"/>
      <c r="I977" s="83"/>
    </row>
    <row r="978" spans="4:9">
      <c r="D978" s="83"/>
      <c r="E978" s="83"/>
      <c r="F978" s="83"/>
      <c r="G978" s="83"/>
      <c r="H978" s="83"/>
      <c r="I978" s="83"/>
    </row>
    <row r="979" spans="4:9">
      <c r="D979" s="83"/>
      <c r="E979" s="83"/>
      <c r="F979" s="83"/>
      <c r="G979" s="83"/>
      <c r="H979" s="83"/>
      <c r="I979" s="83"/>
    </row>
    <row r="980" spans="4:9">
      <c r="D980" s="83"/>
      <c r="E980" s="83"/>
      <c r="F980" s="83"/>
      <c r="G980" s="83"/>
      <c r="H980" s="83"/>
      <c r="I980" s="83"/>
    </row>
    <row r="981" spans="4:9">
      <c r="D981" s="83"/>
      <c r="E981" s="83"/>
      <c r="F981" s="83"/>
      <c r="G981" s="83"/>
      <c r="H981" s="83"/>
      <c r="I981" s="83"/>
    </row>
    <row r="982" spans="4:9">
      <c r="D982" s="83"/>
      <c r="E982" s="83"/>
      <c r="F982" s="83"/>
      <c r="G982" s="83"/>
      <c r="H982" s="83"/>
      <c r="I982" s="83"/>
    </row>
    <row r="983" spans="4:9">
      <c r="D983" s="83"/>
      <c r="E983" s="83"/>
      <c r="F983" s="83"/>
      <c r="G983" s="83"/>
      <c r="H983" s="83"/>
      <c r="I983" s="83"/>
    </row>
    <row r="984" spans="4:9">
      <c r="D984" s="83"/>
      <c r="E984" s="83"/>
      <c r="F984" s="83"/>
      <c r="G984" s="83"/>
      <c r="H984" s="83"/>
      <c r="I984" s="83"/>
    </row>
    <row r="985" spans="4:9">
      <c r="D985" s="83"/>
      <c r="E985" s="83"/>
      <c r="F985" s="83"/>
      <c r="G985" s="83"/>
      <c r="H985" s="83"/>
      <c r="I985" s="83"/>
    </row>
    <row r="986" spans="4:9">
      <c r="D986" s="83"/>
      <c r="E986" s="83"/>
      <c r="F986" s="83"/>
      <c r="G986" s="83"/>
      <c r="H986" s="83"/>
      <c r="I986" s="83"/>
    </row>
    <row r="987" spans="4:9">
      <c r="D987" s="83"/>
      <c r="E987" s="83"/>
      <c r="F987" s="83"/>
      <c r="G987" s="83"/>
      <c r="H987" s="83"/>
      <c r="I987" s="83"/>
    </row>
    <row r="988" spans="4:9">
      <c r="D988" s="83"/>
      <c r="E988" s="83"/>
      <c r="F988" s="83"/>
      <c r="G988" s="83"/>
      <c r="H988" s="83"/>
      <c r="I988" s="83"/>
    </row>
    <row r="989" spans="4:9">
      <c r="D989" s="83"/>
      <c r="E989" s="83"/>
      <c r="F989" s="83"/>
      <c r="G989" s="83"/>
      <c r="H989" s="83"/>
      <c r="I989" s="83"/>
    </row>
    <row r="990" spans="4:9">
      <c r="D990" s="83"/>
      <c r="E990" s="83"/>
      <c r="F990" s="83"/>
      <c r="G990" s="83"/>
      <c r="H990" s="83"/>
      <c r="I990" s="83"/>
    </row>
    <row r="991" spans="4:9">
      <c r="D991" s="83"/>
      <c r="E991" s="83"/>
      <c r="F991" s="83"/>
      <c r="G991" s="83"/>
      <c r="H991" s="83"/>
      <c r="I991" s="83"/>
    </row>
    <row r="992" spans="4:9">
      <c r="D992" s="83"/>
      <c r="E992" s="83"/>
      <c r="F992" s="83"/>
      <c r="G992" s="83"/>
      <c r="H992" s="83"/>
      <c r="I992" s="83"/>
    </row>
    <row r="993" spans="4:9">
      <c r="D993" s="83"/>
      <c r="E993" s="83"/>
      <c r="F993" s="83"/>
      <c r="G993" s="83"/>
      <c r="H993" s="83"/>
      <c r="I993" s="83"/>
    </row>
    <row r="994" spans="4:9">
      <c r="D994" s="83"/>
      <c r="E994" s="83"/>
      <c r="F994" s="83"/>
      <c r="G994" s="83"/>
      <c r="H994" s="83"/>
      <c r="I994" s="83"/>
    </row>
    <row r="995" spans="4:9">
      <c r="D995" s="83"/>
      <c r="E995" s="83"/>
      <c r="F995" s="83"/>
      <c r="G995" s="83"/>
      <c r="H995" s="83"/>
      <c r="I995" s="83"/>
    </row>
    <row r="996" spans="4:9">
      <c r="D996" s="83"/>
      <c r="E996" s="83"/>
      <c r="F996" s="83"/>
      <c r="G996" s="83"/>
      <c r="H996" s="83"/>
      <c r="I996" s="83"/>
    </row>
    <row r="997" spans="4:9">
      <c r="D997" s="83"/>
      <c r="E997" s="83"/>
      <c r="F997" s="83"/>
      <c r="G997" s="83"/>
      <c r="H997" s="83"/>
      <c r="I997" s="83"/>
    </row>
    <row r="998" spans="4:9">
      <c r="D998" s="83"/>
      <c r="E998" s="83"/>
      <c r="F998" s="83"/>
      <c r="G998" s="83"/>
      <c r="H998" s="83"/>
      <c r="I998" s="83"/>
    </row>
    <row r="999" spans="4:9">
      <c r="D999" s="83"/>
      <c r="E999" s="83"/>
      <c r="F999" s="83"/>
      <c r="G999" s="83"/>
      <c r="H999" s="83"/>
      <c r="I999" s="83"/>
    </row>
    <row r="1000" spans="4:9">
      <c r="D1000" s="83"/>
      <c r="E1000" s="83"/>
      <c r="F1000" s="83"/>
      <c r="G1000" s="83"/>
      <c r="H1000" s="83"/>
      <c r="I1000" s="83"/>
    </row>
    <row r="1001" spans="4:9">
      <c r="D1001" s="83"/>
      <c r="E1001" s="83"/>
      <c r="F1001" s="83"/>
      <c r="G1001" s="83"/>
      <c r="H1001" s="83"/>
      <c r="I1001" s="83"/>
    </row>
    <row r="1002" spans="4:9">
      <c r="D1002" s="83"/>
      <c r="E1002" s="83"/>
      <c r="F1002" s="83"/>
      <c r="G1002" s="83"/>
      <c r="H1002" s="83"/>
      <c r="I1002" s="83"/>
    </row>
    <row r="1003" spans="4:9">
      <c r="D1003" s="83"/>
      <c r="E1003" s="83"/>
      <c r="F1003" s="83"/>
      <c r="G1003" s="83"/>
      <c r="H1003" s="83"/>
      <c r="I1003" s="83"/>
    </row>
    <row r="1004" spans="4:9">
      <c r="D1004" s="83"/>
      <c r="E1004" s="83"/>
      <c r="F1004" s="83"/>
      <c r="G1004" s="83"/>
      <c r="H1004" s="83"/>
      <c r="I1004" s="83"/>
    </row>
    <row r="1005" spans="4:9">
      <c r="D1005" s="83"/>
      <c r="E1005" s="83"/>
      <c r="F1005" s="83"/>
      <c r="G1005" s="83"/>
      <c r="H1005" s="83"/>
      <c r="I1005" s="83"/>
    </row>
    <row r="1006" spans="4:9">
      <c r="D1006" s="83"/>
      <c r="E1006" s="83"/>
      <c r="F1006" s="83"/>
      <c r="G1006" s="83"/>
      <c r="H1006" s="83"/>
      <c r="I1006" s="83"/>
    </row>
    <row r="1007" spans="4:9">
      <c r="D1007" s="83"/>
      <c r="E1007" s="83"/>
      <c r="F1007" s="83"/>
      <c r="G1007" s="83"/>
      <c r="H1007" s="83"/>
      <c r="I1007" s="83"/>
    </row>
    <row r="1008" spans="4:9">
      <c r="D1008" s="83"/>
      <c r="E1008" s="83"/>
      <c r="F1008" s="83"/>
      <c r="G1008" s="83"/>
      <c r="H1008" s="83"/>
      <c r="I1008" s="83"/>
    </row>
    <row r="1009" spans="4:9">
      <c r="D1009" s="83"/>
      <c r="E1009" s="83"/>
      <c r="F1009" s="83"/>
      <c r="G1009" s="83"/>
      <c r="H1009" s="83"/>
      <c r="I1009" s="83"/>
    </row>
    <row r="1010" spans="4:9">
      <c r="D1010" s="83"/>
      <c r="E1010" s="83"/>
      <c r="F1010" s="83"/>
      <c r="G1010" s="83"/>
      <c r="H1010" s="83"/>
      <c r="I1010" s="83"/>
    </row>
    <row r="1011" spans="4:9">
      <c r="D1011" s="83"/>
      <c r="E1011" s="83"/>
      <c r="F1011" s="83"/>
      <c r="G1011" s="83"/>
      <c r="H1011" s="83"/>
      <c r="I1011" s="83"/>
    </row>
    <row r="1012" spans="4:9">
      <c r="D1012" s="83"/>
      <c r="E1012" s="83"/>
      <c r="F1012" s="83"/>
      <c r="G1012" s="83"/>
      <c r="H1012" s="83"/>
      <c r="I1012" s="83"/>
    </row>
    <row r="1013" spans="4:9">
      <c r="D1013" s="83"/>
      <c r="E1013" s="83"/>
      <c r="F1013" s="83"/>
      <c r="G1013" s="83"/>
      <c r="H1013" s="83"/>
      <c r="I1013" s="83"/>
    </row>
    <row r="1014" spans="4:9">
      <c r="D1014" s="83"/>
      <c r="E1014" s="83"/>
      <c r="F1014" s="83"/>
      <c r="G1014" s="83"/>
      <c r="H1014" s="83"/>
      <c r="I1014" s="83"/>
    </row>
    <row r="1015" spans="4:9">
      <c r="D1015" s="83"/>
      <c r="E1015" s="83"/>
      <c r="F1015" s="83"/>
      <c r="G1015" s="83"/>
      <c r="H1015" s="83"/>
      <c r="I1015" s="83"/>
    </row>
    <row r="1016" spans="4:9">
      <c r="D1016" s="83"/>
      <c r="E1016" s="83"/>
      <c r="F1016" s="83"/>
      <c r="G1016" s="83"/>
      <c r="H1016" s="83"/>
      <c r="I1016" s="83"/>
    </row>
    <row r="1017" spans="4:9">
      <c r="D1017" s="83"/>
      <c r="E1017" s="83"/>
      <c r="F1017" s="83"/>
      <c r="G1017" s="83"/>
      <c r="H1017" s="83"/>
      <c r="I1017" s="83"/>
    </row>
    <row r="1018" spans="4:9">
      <c r="D1018" s="83"/>
      <c r="E1018" s="83"/>
      <c r="F1018" s="83"/>
      <c r="G1018" s="83"/>
      <c r="H1018" s="83"/>
      <c r="I1018" s="83"/>
    </row>
    <row r="1019" spans="4:9">
      <c r="D1019" s="83"/>
      <c r="E1019" s="83"/>
      <c r="F1019" s="83"/>
      <c r="G1019" s="83"/>
      <c r="H1019" s="83"/>
      <c r="I1019" s="83"/>
    </row>
    <row r="1020" spans="4:9">
      <c r="D1020" s="83"/>
      <c r="E1020" s="83"/>
      <c r="F1020" s="83"/>
      <c r="G1020" s="83"/>
      <c r="H1020" s="83"/>
      <c r="I1020" s="83"/>
    </row>
    <row r="1021" spans="4:9">
      <c r="D1021" s="83"/>
      <c r="E1021" s="83"/>
      <c r="F1021" s="83"/>
      <c r="G1021" s="83"/>
      <c r="H1021" s="83"/>
      <c r="I1021" s="83"/>
    </row>
    <row r="1022" spans="4:9">
      <c r="D1022" s="83"/>
      <c r="E1022" s="83"/>
      <c r="F1022" s="83"/>
      <c r="G1022" s="83"/>
      <c r="H1022" s="83"/>
      <c r="I1022" s="83"/>
    </row>
    <row r="1023" spans="4:9">
      <c r="D1023" s="83"/>
      <c r="E1023" s="83"/>
      <c r="F1023" s="83"/>
      <c r="G1023" s="83"/>
      <c r="H1023" s="83"/>
      <c r="I1023" s="83"/>
    </row>
    <row r="1024" spans="4:9">
      <c r="D1024" s="83"/>
      <c r="E1024" s="83"/>
      <c r="F1024" s="83"/>
      <c r="G1024" s="83"/>
      <c r="H1024" s="83"/>
      <c r="I1024" s="83"/>
    </row>
    <row r="1025" spans="4:9">
      <c r="D1025" s="83"/>
      <c r="E1025" s="83"/>
      <c r="F1025" s="83"/>
      <c r="G1025" s="83"/>
      <c r="H1025" s="83"/>
      <c r="I1025" s="83"/>
    </row>
    <row r="1026" spans="4:9">
      <c r="D1026" s="83"/>
      <c r="E1026" s="83"/>
      <c r="F1026" s="83"/>
      <c r="G1026" s="83"/>
      <c r="H1026" s="83"/>
      <c r="I1026" s="83"/>
    </row>
    <row r="1027" spans="4:9">
      <c r="D1027" s="83"/>
      <c r="E1027" s="83"/>
      <c r="F1027" s="83"/>
      <c r="G1027" s="83"/>
      <c r="H1027" s="83"/>
      <c r="I1027" s="83"/>
    </row>
    <row r="1028" spans="4:9">
      <c r="D1028" s="83"/>
      <c r="E1028" s="83"/>
      <c r="F1028" s="83"/>
      <c r="G1028" s="83"/>
      <c r="H1028" s="83"/>
      <c r="I1028" s="83"/>
    </row>
    <row r="1029" spans="4:9">
      <c r="D1029" s="83"/>
      <c r="E1029" s="83"/>
      <c r="F1029" s="83"/>
      <c r="G1029" s="83"/>
      <c r="H1029" s="83"/>
      <c r="I1029" s="83"/>
    </row>
    <row r="1030" spans="4:9">
      <c r="D1030" s="83"/>
      <c r="E1030" s="83"/>
      <c r="F1030" s="83"/>
      <c r="G1030" s="83"/>
      <c r="H1030" s="83"/>
      <c r="I1030" s="83"/>
    </row>
    <row r="1031" spans="4:9">
      <c r="D1031" s="83"/>
      <c r="E1031" s="83"/>
      <c r="F1031" s="83"/>
      <c r="G1031" s="83"/>
      <c r="H1031" s="83"/>
      <c r="I1031" s="83"/>
    </row>
    <row r="1032" spans="4:9">
      <c r="D1032" s="83"/>
      <c r="E1032" s="83"/>
      <c r="F1032" s="83"/>
      <c r="G1032" s="83"/>
      <c r="H1032" s="83"/>
      <c r="I1032" s="83"/>
    </row>
    <row r="1033" spans="4:9">
      <c r="D1033" s="83"/>
      <c r="E1033" s="83"/>
      <c r="F1033" s="83"/>
      <c r="G1033" s="83"/>
      <c r="H1033" s="83"/>
      <c r="I1033" s="83"/>
    </row>
    <row r="1034" spans="4:9">
      <c r="D1034" s="83"/>
      <c r="E1034" s="83"/>
      <c r="F1034" s="83"/>
      <c r="G1034" s="83"/>
      <c r="H1034" s="83"/>
      <c r="I1034" s="83"/>
    </row>
    <row r="1035" spans="4:9">
      <c r="D1035" s="83"/>
      <c r="E1035" s="83"/>
      <c r="F1035" s="83"/>
      <c r="G1035" s="83"/>
      <c r="H1035" s="83"/>
      <c r="I1035" s="83"/>
    </row>
    <row r="1036" spans="4:9">
      <c r="D1036" s="83"/>
      <c r="E1036" s="83"/>
      <c r="F1036" s="83"/>
      <c r="G1036" s="83"/>
      <c r="H1036" s="83"/>
      <c r="I1036" s="83"/>
    </row>
    <row r="1037" spans="4:9">
      <c r="D1037" s="83"/>
      <c r="E1037" s="83"/>
      <c r="F1037" s="83"/>
      <c r="G1037" s="83"/>
      <c r="H1037" s="83"/>
      <c r="I1037" s="83"/>
    </row>
    <row r="1038" spans="4:9">
      <c r="D1038" s="83"/>
      <c r="E1038" s="83"/>
      <c r="F1038" s="83"/>
      <c r="G1038" s="83"/>
      <c r="H1038" s="83"/>
      <c r="I1038" s="83"/>
    </row>
    <row r="1039" spans="4:9">
      <c r="D1039" s="83"/>
      <c r="E1039" s="83"/>
      <c r="F1039" s="83"/>
      <c r="G1039" s="83"/>
      <c r="H1039" s="83"/>
      <c r="I1039" s="83"/>
    </row>
    <row r="1040" spans="4:9">
      <c r="D1040" s="83"/>
      <c r="E1040" s="83"/>
      <c r="F1040" s="83"/>
      <c r="G1040" s="83"/>
      <c r="H1040" s="83"/>
      <c r="I1040" s="83"/>
    </row>
    <row r="1041" spans="4:9">
      <c r="D1041" s="83"/>
      <c r="E1041" s="83"/>
      <c r="F1041" s="83"/>
      <c r="G1041" s="83"/>
      <c r="H1041" s="83"/>
      <c r="I1041" s="83"/>
    </row>
    <row r="1042" spans="4:9">
      <c r="D1042" s="83"/>
      <c r="E1042" s="83"/>
      <c r="F1042" s="83"/>
      <c r="G1042" s="83"/>
      <c r="H1042" s="83"/>
      <c r="I1042" s="83"/>
    </row>
    <row r="1043" spans="4:9">
      <c r="D1043" s="83"/>
      <c r="E1043" s="83"/>
      <c r="F1043" s="83"/>
      <c r="G1043" s="83"/>
      <c r="H1043" s="83"/>
      <c r="I1043" s="83"/>
    </row>
    <row r="1044" spans="4:9">
      <c r="D1044" s="83"/>
      <c r="E1044" s="83"/>
      <c r="F1044" s="83"/>
      <c r="G1044" s="83"/>
      <c r="H1044" s="83"/>
      <c r="I1044" s="83"/>
    </row>
    <row r="1045" spans="4:9">
      <c r="D1045" s="83"/>
      <c r="E1045" s="83"/>
      <c r="F1045" s="83"/>
      <c r="G1045" s="83"/>
      <c r="H1045" s="83"/>
      <c r="I1045" s="83"/>
    </row>
    <row r="1046" spans="4:9">
      <c r="D1046" s="83"/>
      <c r="E1046" s="83"/>
      <c r="F1046" s="83"/>
      <c r="G1046" s="83"/>
      <c r="H1046" s="83"/>
      <c r="I1046" s="83"/>
    </row>
    <row r="1047" spans="4:9">
      <c r="D1047" s="83"/>
      <c r="E1047" s="83"/>
      <c r="F1047" s="83"/>
      <c r="G1047" s="83"/>
      <c r="H1047" s="83"/>
      <c r="I1047" s="83"/>
    </row>
    <row r="1048" spans="4:9">
      <c r="D1048" s="83"/>
      <c r="E1048" s="83"/>
      <c r="F1048" s="83"/>
      <c r="G1048" s="83"/>
      <c r="H1048" s="83"/>
      <c r="I1048" s="83"/>
    </row>
    <row r="1049" spans="4:9">
      <c r="D1049" s="83"/>
      <c r="E1049" s="83"/>
      <c r="F1049" s="83"/>
      <c r="G1049" s="83"/>
      <c r="H1049" s="83"/>
      <c r="I1049" s="83"/>
    </row>
    <row r="1050" spans="4:9">
      <c r="D1050" s="83"/>
      <c r="E1050" s="83"/>
      <c r="F1050" s="83"/>
      <c r="G1050" s="83"/>
      <c r="H1050" s="83"/>
      <c r="I1050" s="83"/>
    </row>
    <row r="1051" spans="4:9">
      <c r="D1051" s="83"/>
      <c r="E1051" s="83"/>
      <c r="F1051" s="83"/>
      <c r="G1051" s="83"/>
      <c r="H1051" s="83"/>
      <c r="I1051" s="83"/>
    </row>
    <row r="1052" spans="4:9">
      <c r="D1052" s="83"/>
      <c r="E1052" s="83"/>
      <c r="F1052" s="83"/>
      <c r="G1052" s="83"/>
      <c r="H1052" s="83"/>
      <c r="I1052" s="83"/>
    </row>
    <row r="1053" spans="4:9">
      <c r="D1053" s="83"/>
      <c r="E1053" s="83"/>
      <c r="F1053" s="83"/>
      <c r="G1053" s="83"/>
      <c r="H1053" s="83"/>
      <c r="I1053" s="83"/>
    </row>
    <row r="1054" spans="4:9">
      <c r="D1054" s="83"/>
      <c r="E1054" s="83"/>
      <c r="F1054" s="83"/>
      <c r="G1054" s="83"/>
      <c r="H1054" s="83"/>
      <c r="I1054" s="83"/>
    </row>
    <row r="1055" spans="4:9">
      <c r="D1055" s="83"/>
      <c r="E1055" s="83"/>
      <c r="F1055" s="83"/>
      <c r="G1055" s="83"/>
      <c r="H1055" s="83"/>
      <c r="I1055" s="83"/>
    </row>
    <row r="1056" spans="4:9">
      <c r="D1056" s="83"/>
      <c r="E1056" s="83"/>
      <c r="F1056" s="83"/>
      <c r="G1056" s="83"/>
      <c r="H1056" s="83"/>
      <c r="I1056" s="83"/>
    </row>
    <row r="1057" spans="4:9">
      <c r="D1057" s="83"/>
      <c r="E1057" s="83"/>
      <c r="F1057" s="83"/>
      <c r="G1057" s="83"/>
      <c r="H1057" s="83"/>
      <c r="I1057" s="83"/>
    </row>
    <row r="1058" spans="4:9">
      <c r="D1058" s="83"/>
      <c r="E1058" s="83"/>
      <c r="F1058" s="83"/>
      <c r="G1058" s="83"/>
      <c r="H1058" s="83"/>
      <c r="I1058" s="83"/>
    </row>
    <row r="1059" spans="4:9">
      <c r="D1059" s="83"/>
      <c r="E1059" s="83"/>
      <c r="F1059" s="83"/>
      <c r="G1059" s="83"/>
      <c r="H1059" s="83"/>
      <c r="I1059" s="83"/>
    </row>
    <row r="1060" spans="4:9">
      <c r="D1060" s="83"/>
      <c r="E1060" s="83"/>
      <c r="F1060" s="83"/>
      <c r="G1060" s="83"/>
      <c r="H1060" s="83"/>
      <c r="I1060" s="83"/>
    </row>
    <row r="1061" spans="4:9">
      <c r="D1061" s="83"/>
      <c r="E1061" s="83"/>
      <c r="F1061" s="83"/>
      <c r="G1061" s="83"/>
      <c r="H1061" s="83"/>
      <c r="I1061" s="83"/>
    </row>
    <row r="1062" spans="4:9">
      <c r="D1062" s="83"/>
      <c r="E1062" s="83"/>
      <c r="F1062" s="83"/>
      <c r="G1062" s="83"/>
      <c r="H1062" s="83"/>
      <c r="I1062" s="83"/>
    </row>
    <row r="1063" spans="4:9">
      <c r="D1063" s="83"/>
      <c r="E1063" s="83"/>
      <c r="F1063" s="83"/>
      <c r="G1063" s="83"/>
      <c r="H1063" s="83"/>
      <c r="I1063" s="83"/>
    </row>
    <row r="1064" spans="4:9">
      <c r="D1064" s="83"/>
      <c r="E1064" s="83"/>
      <c r="F1064" s="83"/>
      <c r="G1064" s="83"/>
      <c r="H1064" s="83"/>
      <c r="I1064" s="83"/>
    </row>
    <row r="1065" spans="4:9">
      <c r="D1065" s="83"/>
      <c r="E1065" s="83"/>
      <c r="F1065" s="83"/>
      <c r="G1065" s="83"/>
      <c r="H1065" s="83"/>
      <c r="I1065" s="83"/>
    </row>
    <row r="1066" spans="4:9">
      <c r="D1066" s="83"/>
      <c r="E1066" s="83"/>
      <c r="F1066" s="83"/>
      <c r="G1066" s="83"/>
      <c r="H1066" s="83"/>
      <c r="I1066" s="83"/>
    </row>
    <row r="1067" spans="4:9">
      <c r="D1067" s="83"/>
      <c r="E1067" s="83"/>
      <c r="F1067" s="83"/>
      <c r="G1067" s="83"/>
      <c r="H1067" s="83"/>
      <c r="I1067" s="83"/>
    </row>
    <row r="1068" spans="4:9">
      <c r="D1068" s="83"/>
      <c r="E1068" s="83"/>
      <c r="F1068" s="83"/>
      <c r="G1068" s="83"/>
      <c r="H1068" s="83"/>
      <c r="I1068" s="83"/>
    </row>
    <row r="1069" spans="4:9">
      <c r="D1069" s="83"/>
      <c r="E1069" s="83"/>
      <c r="F1069" s="83"/>
      <c r="G1069" s="83"/>
      <c r="H1069" s="83"/>
      <c r="I1069" s="83"/>
    </row>
    <row r="1070" spans="4:9">
      <c r="D1070" s="83"/>
      <c r="E1070" s="83"/>
      <c r="F1070" s="83"/>
      <c r="G1070" s="83"/>
      <c r="H1070" s="83"/>
      <c r="I1070" s="83"/>
    </row>
    <row r="1071" spans="4:9">
      <c r="D1071" s="83"/>
      <c r="E1071" s="83"/>
      <c r="F1071" s="83"/>
      <c r="G1071" s="83"/>
      <c r="H1071" s="83"/>
      <c r="I1071" s="83"/>
    </row>
    <row r="1072" spans="4:9">
      <c r="D1072" s="83"/>
      <c r="E1072" s="83"/>
      <c r="F1072" s="83"/>
      <c r="G1072" s="83"/>
      <c r="H1072" s="83"/>
      <c r="I1072" s="83"/>
    </row>
    <row r="1073" spans="4:9">
      <c r="D1073" s="83"/>
      <c r="E1073" s="83"/>
      <c r="F1073" s="83"/>
      <c r="G1073" s="83"/>
      <c r="H1073" s="83"/>
      <c r="I1073" s="83"/>
    </row>
    <row r="1074" spans="4:9">
      <c r="D1074" s="83"/>
      <c r="E1074" s="83"/>
      <c r="F1074" s="83"/>
      <c r="G1074" s="83"/>
      <c r="H1074" s="83"/>
      <c r="I1074" s="83"/>
    </row>
    <row r="1075" spans="4:9">
      <c r="D1075" s="83"/>
      <c r="E1075" s="83"/>
      <c r="F1075" s="83"/>
      <c r="G1075" s="83"/>
      <c r="H1075" s="83"/>
      <c r="I1075" s="83"/>
    </row>
    <row r="1076" spans="4:9">
      <c r="D1076" s="83"/>
      <c r="E1076" s="83"/>
      <c r="F1076" s="83"/>
      <c r="G1076" s="83"/>
      <c r="H1076" s="83"/>
      <c r="I1076" s="83"/>
    </row>
    <row r="1077" spans="4:9">
      <c r="D1077" s="83"/>
      <c r="E1077" s="83"/>
      <c r="F1077" s="83"/>
      <c r="G1077" s="83"/>
      <c r="H1077" s="83"/>
      <c r="I1077" s="83"/>
    </row>
    <row r="1078" spans="4:9">
      <c r="D1078" s="83"/>
      <c r="E1078" s="83"/>
      <c r="F1078" s="83"/>
      <c r="G1078" s="83"/>
      <c r="H1078" s="83"/>
      <c r="I1078" s="83"/>
    </row>
    <row r="1079" spans="4:9">
      <c r="D1079" s="83"/>
      <c r="E1079" s="83"/>
      <c r="F1079" s="83"/>
      <c r="G1079" s="83"/>
      <c r="H1079" s="83"/>
      <c r="I1079" s="83"/>
    </row>
    <row r="1080" spans="4:9">
      <c r="D1080" s="83"/>
      <c r="E1080" s="83"/>
      <c r="F1080" s="83"/>
      <c r="G1080" s="83"/>
      <c r="H1080" s="83"/>
      <c r="I1080" s="83"/>
    </row>
    <row r="1081" spans="4:9">
      <c r="D1081" s="83"/>
      <c r="E1081" s="83"/>
      <c r="F1081" s="83"/>
      <c r="G1081" s="83"/>
      <c r="H1081" s="83"/>
      <c r="I1081" s="83"/>
    </row>
    <row r="1082" spans="4:9">
      <c r="D1082" s="83"/>
      <c r="E1082" s="83"/>
      <c r="F1082" s="83"/>
      <c r="G1082" s="83"/>
      <c r="H1082" s="83"/>
      <c r="I1082" s="83"/>
    </row>
    <row r="1083" spans="4:9">
      <c r="D1083" s="83"/>
      <c r="E1083" s="83"/>
      <c r="F1083" s="83"/>
      <c r="G1083" s="83"/>
      <c r="H1083" s="83"/>
      <c r="I1083" s="83"/>
    </row>
    <row r="1084" spans="4:9">
      <c r="D1084" s="83"/>
      <c r="E1084" s="83"/>
      <c r="F1084" s="83"/>
      <c r="G1084" s="83"/>
      <c r="H1084" s="83"/>
      <c r="I1084" s="83"/>
    </row>
    <row r="1085" spans="4:9">
      <c r="D1085" s="83"/>
      <c r="E1085" s="83"/>
      <c r="F1085" s="83"/>
      <c r="G1085" s="83"/>
      <c r="H1085" s="83"/>
      <c r="I1085" s="83"/>
    </row>
    <row r="1086" spans="4:9">
      <c r="D1086" s="83"/>
      <c r="E1086" s="83"/>
      <c r="F1086" s="83"/>
      <c r="G1086" s="83"/>
      <c r="H1086" s="83"/>
      <c r="I1086" s="83"/>
    </row>
    <row r="1087" spans="4:9">
      <c r="D1087" s="83"/>
      <c r="E1087" s="83"/>
      <c r="F1087" s="83"/>
      <c r="G1087" s="83"/>
      <c r="H1087" s="83"/>
      <c r="I1087" s="83"/>
    </row>
    <row r="1088" spans="4:9">
      <c r="D1088" s="83"/>
      <c r="E1088" s="83"/>
      <c r="F1088" s="83"/>
      <c r="G1088" s="83"/>
      <c r="H1088" s="83"/>
      <c r="I1088" s="83"/>
    </row>
    <row r="1089" spans="4:9">
      <c r="D1089" s="83"/>
      <c r="E1089" s="83"/>
      <c r="F1089" s="83"/>
      <c r="G1089" s="83"/>
      <c r="H1089" s="83"/>
      <c r="I1089" s="83"/>
    </row>
    <row r="1090" spans="4:9">
      <c r="D1090" s="83"/>
      <c r="E1090" s="83"/>
      <c r="F1090" s="83"/>
      <c r="G1090" s="83"/>
      <c r="H1090" s="83"/>
      <c r="I1090" s="83"/>
    </row>
    <row r="1091" spans="4:9">
      <c r="D1091" s="83"/>
      <c r="E1091" s="83"/>
      <c r="F1091" s="83"/>
      <c r="G1091" s="83"/>
      <c r="H1091" s="83"/>
      <c r="I1091" s="83"/>
    </row>
    <row r="1092" spans="4:9">
      <c r="D1092" s="83"/>
      <c r="E1092" s="83"/>
      <c r="F1092" s="83"/>
      <c r="G1092" s="83"/>
      <c r="H1092" s="83"/>
      <c r="I1092" s="83"/>
    </row>
    <row r="1093" spans="4:9">
      <c r="D1093" s="83"/>
      <c r="E1093" s="83"/>
      <c r="F1093" s="83"/>
      <c r="G1093" s="83"/>
      <c r="H1093" s="83"/>
      <c r="I1093" s="83"/>
    </row>
    <row r="1094" spans="4:9">
      <c r="D1094" s="83"/>
      <c r="E1094" s="83"/>
      <c r="F1094" s="83"/>
      <c r="G1094" s="83"/>
      <c r="H1094" s="83"/>
      <c r="I1094" s="83"/>
    </row>
    <row r="1095" spans="4:9">
      <c r="D1095" s="83"/>
      <c r="E1095" s="83"/>
      <c r="F1095" s="83"/>
      <c r="G1095" s="83"/>
      <c r="H1095" s="83"/>
      <c r="I1095" s="83"/>
    </row>
    <row r="1096" spans="4:9">
      <c r="D1096" s="83"/>
      <c r="E1096" s="83"/>
      <c r="F1096" s="83"/>
      <c r="G1096" s="83"/>
      <c r="H1096" s="83"/>
      <c r="I1096" s="83"/>
    </row>
    <row r="1097" spans="4:9">
      <c r="D1097" s="83"/>
      <c r="E1097" s="83"/>
      <c r="F1097" s="83"/>
      <c r="G1097" s="83"/>
      <c r="H1097" s="83"/>
      <c r="I1097" s="83"/>
    </row>
    <row r="1098" spans="4:9">
      <c r="D1098" s="83"/>
      <c r="E1098" s="83"/>
      <c r="F1098" s="83"/>
      <c r="G1098" s="83"/>
      <c r="H1098" s="83"/>
      <c r="I1098" s="83"/>
    </row>
    <row r="1099" spans="4:9">
      <c r="D1099" s="83"/>
      <c r="E1099" s="83"/>
      <c r="F1099" s="83"/>
      <c r="G1099" s="83"/>
      <c r="H1099" s="83"/>
      <c r="I1099" s="83"/>
    </row>
    <row r="1100" spans="4:9">
      <c r="D1100" s="83"/>
      <c r="E1100" s="83"/>
      <c r="F1100" s="83"/>
      <c r="G1100" s="83"/>
      <c r="H1100" s="83"/>
      <c r="I1100" s="83"/>
    </row>
    <row r="1101" spans="4:9">
      <c r="D1101" s="83"/>
      <c r="E1101" s="83"/>
      <c r="F1101" s="83"/>
      <c r="G1101" s="83"/>
      <c r="H1101" s="83"/>
      <c r="I1101" s="83"/>
    </row>
    <row r="1102" spans="4:9">
      <c r="D1102" s="83"/>
      <c r="E1102" s="83"/>
      <c r="F1102" s="83"/>
      <c r="G1102" s="83"/>
      <c r="H1102" s="83"/>
      <c r="I1102" s="83"/>
    </row>
    <row r="1103" spans="4:9">
      <c r="D1103" s="83"/>
      <c r="E1103" s="83"/>
      <c r="F1103" s="83"/>
      <c r="G1103" s="83"/>
      <c r="H1103" s="83"/>
      <c r="I1103" s="83"/>
    </row>
    <row r="1104" spans="4:9">
      <c r="D1104" s="83"/>
      <c r="E1104" s="83"/>
      <c r="F1104" s="83"/>
      <c r="G1104" s="83"/>
      <c r="H1104" s="83"/>
      <c r="I1104" s="83"/>
    </row>
    <row r="1105" spans="4:9">
      <c r="D1105" s="83"/>
      <c r="E1105" s="83"/>
      <c r="F1105" s="83"/>
      <c r="G1105" s="83"/>
      <c r="H1105" s="83"/>
      <c r="I1105" s="83"/>
    </row>
    <row r="1106" spans="4:9">
      <c r="D1106" s="83"/>
      <c r="E1106" s="83"/>
      <c r="F1106" s="83"/>
      <c r="G1106" s="83"/>
      <c r="H1106" s="83"/>
      <c r="I1106" s="83"/>
    </row>
    <row r="1107" spans="4:9">
      <c r="D1107" s="83"/>
      <c r="E1107" s="83"/>
      <c r="F1107" s="83"/>
      <c r="G1107" s="83"/>
      <c r="H1107" s="83"/>
      <c r="I1107" s="83"/>
    </row>
    <row r="1108" spans="4:9">
      <c r="D1108" s="83"/>
      <c r="E1108" s="83"/>
      <c r="F1108" s="83"/>
      <c r="G1108" s="83"/>
      <c r="H1108" s="83"/>
      <c r="I1108" s="83"/>
    </row>
    <row r="1109" spans="4:9">
      <c r="D1109" s="83"/>
      <c r="E1109" s="83"/>
      <c r="F1109" s="83"/>
      <c r="G1109" s="83"/>
      <c r="H1109" s="83"/>
      <c r="I1109" s="83"/>
    </row>
    <row r="1110" spans="4:9">
      <c r="D1110" s="83"/>
      <c r="E1110" s="83"/>
      <c r="F1110" s="83"/>
      <c r="G1110" s="83"/>
      <c r="H1110" s="83"/>
      <c r="I1110" s="83"/>
    </row>
    <row r="1111" spans="4:9">
      <c r="D1111" s="83"/>
      <c r="E1111" s="83"/>
      <c r="F1111" s="83"/>
      <c r="G1111" s="83"/>
      <c r="H1111" s="83"/>
      <c r="I1111" s="83"/>
    </row>
    <row r="1112" spans="4:9">
      <c r="D1112" s="83"/>
      <c r="E1112" s="83"/>
      <c r="F1112" s="83"/>
      <c r="G1112" s="83"/>
      <c r="H1112" s="83"/>
      <c r="I1112" s="83"/>
    </row>
    <row r="1113" spans="4:9">
      <c r="D1113" s="83"/>
      <c r="E1113" s="83"/>
      <c r="F1113" s="83"/>
      <c r="G1113" s="83"/>
      <c r="H1113" s="83"/>
      <c r="I1113" s="83"/>
    </row>
    <row r="1114" spans="4:9">
      <c r="D1114" s="83"/>
      <c r="E1114" s="83"/>
      <c r="F1114" s="83"/>
      <c r="G1114" s="83"/>
      <c r="H1114" s="83"/>
      <c r="I1114" s="83"/>
    </row>
    <row r="1115" spans="4:9">
      <c r="D1115" s="83"/>
      <c r="E1115" s="83"/>
      <c r="F1115" s="83"/>
      <c r="G1115" s="83"/>
      <c r="H1115" s="83"/>
      <c r="I1115" s="83"/>
    </row>
    <row r="1116" spans="4:9">
      <c r="D1116" s="83"/>
      <c r="E1116" s="83"/>
      <c r="F1116" s="83"/>
      <c r="G1116" s="83"/>
      <c r="H1116" s="83"/>
      <c r="I1116" s="83"/>
    </row>
    <row r="1117" spans="4:9">
      <c r="D1117" s="83"/>
      <c r="E1117" s="83"/>
      <c r="F1117" s="83"/>
      <c r="G1117" s="83"/>
      <c r="H1117" s="83"/>
      <c r="I1117" s="83"/>
    </row>
    <row r="1118" spans="4:9">
      <c r="D1118" s="83"/>
      <c r="E1118" s="83"/>
      <c r="F1118" s="83"/>
      <c r="G1118" s="83"/>
      <c r="H1118" s="83"/>
      <c r="I1118" s="83"/>
    </row>
    <row r="1119" spans="4:9">
      <c r="D1119" s="83"/>
      <c r="E1119" s="83"/>
      <c r="F1119" s="83"/>
      <c r="G1119" s="83"/>
      <c r="H1119" s="83"/>
      <c r="I1119" s="83"/>
    </row>
    <row r="1120" spans="4:9">
      <c r="D1120" s="83"/>
      <c r="E1120" s="83"/>
      <c r="F1120" s="83"/>
      <c r="G1120" s="83"/>
      <c r="H1120" s="83"/>
      <c r="I1120" s="83"/>
    </row>
    <row r="1121" spans="4:9">
      <c r="D1121" s="83"/>
      <c r="E1121" s="83"/>
      <c r="F1121" s="83"/>
      <c r="G1121" s="83"/>
      <c r="H1121" s="83"/>
      <c r="I1121" s="83"/>
    </row>
    <row r="1122" spans="4:9">
      <c r="D1122" s="83"/>
      <c r="E1122" s="83"/>
      <c r="F1122" s="83"/>
      <c r="G1122" s="83"/>
      <c r="H1122" s="83"/>
      <c r="I1122" s="83"/>
    </row>
    <row r="1123" spans="4:9">
      <c r="D1123" s="83"/>
      <c r="E1123" s="83"/>
      <c r="F1123" s="83"/>
      <c r="G1123" s="83"/>
      <c r="H1123" s="83"/>
      <c r="I1123" s="83"/>
    </row>
    <row r="1124" spans="4:9">
      <c r="D1124" s="83"/>
      <c r="E1124" s="83"/>
      <c r="F1124" s="83"/>
      <c r="G1124" s="83"/>
      <c r="H1124" s="83"/>
      <c r="I1124" s="83"/>
    </row>
    <row r="1125" spans="4:9">
      <c r="D1125" s="83"/>
      <c r="E1125" s="83"/>
      <c r="F1125" s="83"/>
      <c r="G1125" s="83"/>
      <c r="H1125" s="83"/>
      <c r="I1125" s="83"/>
    </row>
    <row r="1126" spans="4:9">
      <c r="D1126" s="83"/>
      <c r="E1126" s="83"/>
      <c r="F1126" s="83"/>
      <c r="G1126" s="83"/>
      <c r="H1126" s="83"/>
      <c r="I1126" s="83"/>
    </row>
    <row r="1127" spans="4:9">
      <c r="D1127" s="83"/>
      <c r="E1127" s="83"/>
      <c r="F1127" s="83"/>
      <c r="G1127" s="83"/>
      <c r="H1127" s="83"/>
      <c r="I1127" s="83"/>
    </row>
    <row r="1128" spans="4:9">
      <c r="D1128" s="83"/>
      <c r="E1128" s="83"/>
      <c r="F1128" s="83"/>
      <c r="G1128" s="83"/>
      <c r="H1128" s="83"/>
      <c r="I1128" s="83"/>
    </row>
    <row r="1129" spans="4:9">
      <c r="D1129" s="83"/>
      <c r="E1129" s="83"/>
      <c r="F1129" s="83"/>
      <c r="G1129" s="83"/>
      <c r="H1129" s="83"/>
      <c r="I1129" s="83"/>
    </row>
    <row r="1130" spans="4:9">
      <c r="D1130" s="83"/>
      <c r="E1130" s="83"/>
      <c r="F1130" s="83"/>
      <c r="G1130" s="83"/>
      <c r="H1130" s="83"/>
      <c r="I1130" s="83"/>
    </row>
    <row r="1131" spans="4:9">
      <c r="D1131" s="83"/>
      <c r="E1131" s="83"/>
      <c r="F1131" s="83"/>
      <c r="G1131" s="83"/>
      <c r="H1131" s="83"/>
      <c r="I1131" s="83"/>
    </row>
    <row r="1132" spans="4:9">
      <c r="D1132" s="83"/>
      <c r="E1132" s="83"/>
      <c r="F1132" s="83"/>
      <c r="G1132" s="83"/>
      <c r="H1132" s="83"/>
      <c r="I1132" s="83"/>
    </row>
    <row r="1133" spans="4:9">
      <c r="D1133" s="83"/>
      <c r="E1133" s="83"/>
      <c r="F1133" s="83"/>
      <c r="G1133" s="83"/>
      <c r="H1133" s="83"/>
      <c r="I1133" s="83"/>
    </row>
    <row r="1134" spans="4:9">
      <c r="D1134" s="83"/>
      <c r="E1134" s="83"/>
      <c r="F1134" s="83"/>
      <c r="G1134" s="83"/>
      <c r="H1134" s="83"/>
      <c r="I1134" s="83"/>
    </row>
    <row r="1135" spans="4:9">
      <c r="D1135" s="83"/>
      <c r="E1135" s="83"/>
      <c r="F1135" s="83"/>
      <c r="G1135" s="83"/>
      <c r="H1135" s="83"/>
      <c r="I1135" s="83"/>
    </row>
    <row r="1136" spans="4:9">
      <c r="D1136" s="83"/>
      <c r="E1136" s="83"/>
      <c r="F1136" s="83"/>
      <c r="G1136" s="83"/>
      <c r="H1136" s="83"/>
      <c r="I1136" s="83"/>
    </row>
    <row r="1137" spans="4:9">
      <c r="D1137" s="83"/>
      <c r="E1137" s="83"/>
      <c r="F1137" s="83"/>
      <c r="G1137" s="83"/>
      <c r="H1137" s="83"/>
      <c r="I1137" s="83"/>
    </row>
    <row r="1138" spans="4:9">
      <c r="D1138" s="83"/>
      <c r="E1138" s="83"/>
      <c r="F1138" s="83"/>
      <c r="G1138" s="83"/>
      <c r="H1138" s="83"/>
      <c r="I1138" s="83"/>
    </row>
    <row r="1139" spans="4:9">
      <c r="D1139" s="83"/>
      <c r="E1139" s="83"/>
      <c r="F1139" s="83"/>
      <c r="G1139" s="83"/>
      <c r="H1139" s="83"/>
      <c r="I1139" s="83"/>
    </row>
    <row r="1140" spans="4:9">
      <c r="D1140" s="83"/>
      <c r="E1140" s="83"/>
      <c r="F1140" s="83"/>
      <c r="G1140" s="83"/>
      <c r="H1140" s="83"/>
      <c r="I1140" s="83"/>
    </row>
    <row r="1141" spans="4:9">
      <c r="D1141" s="83"/>
      <c r="E1141" s="83"/>
      <c r="F1141" s="83"/>
      <c r="G1141" s="83"/>
      <c r="H1141" s="83"/>
      <c r="I1141" s="83"/>
    </row>
    <row r="1142" spans="4:9">
      <c r="D1142" s="83"/>
      <c r="E1142" s="83"/>
      <c r="F1142" s="83"/>
      <c r="G1142" s="83"/>
      <c r="H1142" s="83"/>
      <c r="I1142" s="83"/>
    </row>
    <row r="1143" spans="4:9">
      <c r="D1143" s="83"/>
      <c r="E1143" s="83"/>
      <c r="F1143" s="83"/>
      <c r="G1143" s="83"/>
      <c r="H1143" s="83"/>
      <c r="I1143" s="83"/>
    </row>
    <row r="1144" spans="4:9">
      <c r="D1144" s="83"/>
      <c r="E1144" s="83"/>
      <c r="F1144" s="83"/>
      <c r="G1144" s="83"/>
      <c r="H1144" s="83"/>
      <c r="I1144" s="83"/>
    </row>
    <row r="1145" spans="4:9">
      <c r="D1145" s="83"/>
      <c r="E1145" s="83"/>
      <c r="F1145" s="83"/>
      <c r="G1145" s="83"/>
      <c r="H1145" s="83"/>
      <c r="I1145" s="83"/>
    </row>
    <row r="1146" spans="4:9">
      <c r="D1146" s="83"/>
      <c r="E1146" s="83"/>
      <c r="F1146" s="83"/>
      <c r="G1146" s="83"/>
      <c r="H1146" s="83"/>
      <c r="I1146" s="83"/>
    </row>
    <row r="1147" spans="4:9">
      <c r="D1147" s="83"/>
      <c r="E1147" s="83"/>
      <c r="F1147" s="83"/>
      <c r="G1147" s="83"/>
      <c r="H1147" s="83"/>
      <c r="I1147" s="83"/>
    </row>
    <row r="1148" spans="4:9">
      <c r="D1148" s="83"/>
      <c r="E1148" s="83"/>
      <c r="F1148" s="83"/>
      <c r="G1148" s="83"/>
      <c r="H1148" s="83"/>
      <c r="I1148" s="83"/>
    </row>
    <row r="1149" spans="4:9">
      <c r="D1149" s="83"/>
      <c r="E1149" s="83"/>
      <c r="F1149" s="83"/>
      <c r="G1149" s="83"/>
      <c r="H1149" s="83"/>
      <c r="I1149" s="83"/>
    </row>
    <row r="1150" spans="4:9">
      <c r="D1150" s="83"/>
      <c r="E1150" s="83"/>
      <c r="F1150" s="83"/>
      <c r="G1150" s="83"/>
      <c r="H1150" s="83"/>
      <c r="I1150" s="83"/>
    </row>
    <row r="1151" spans="4:9">
      <c r="D1151" s="83"/>
      <c r="E1151" s="83"/>
      <c r="F1151" s="83"/>
      <c r="G1151" s="83"/>
      <c r="H1151" s="83"/>
      <c r="I1151" s="83"/>
    </row>
    <row r="1152" spans="4:9">
      <c r="D1152" s="83"/>
      <c r="E1152" s="83"/>
      <c r="F1152" s="83"/>
      <c r="G1152" s="83"/>
      <c r="H1152" s="83"/>
      <c r="I1152" s="83"/>
    </row>
    <row r="1153" spans="4:9">
      <c r="D1153" s="83"/>
      <c r="E1153" s="83"/>
      <c r="F1153" s="83"/>
      <c r="G1153" s="83"/>
      <c r="H1153" s="83"/>
      <c r="I1153" s="83"/>
    </row>
    <row r="1154" spans="4:9">
      <c r="D1154" s="83"/>
      <c r="E1154" s="83"/>
      <c r="F1154" s="83"/>
      <c r="G1154" s="83"/>
      <c r="H1154" s="83"/>
      <c r="I1154" s="83"/>
    </row>
    <row r="1155" spans="4:9">
      <c r="D1155" s="83"/>
      <c r="E1155" s="83"/>
      <c r="F1155" s="83"/>
      <c r="G1155" s="83"/>
      <c r="H1155" s="83"/>
      <c r="I1155" s="83"/>
    </row>
    <row r="1156" spans="4:9">
      <c r="D1156" s="83"/>
      <c r="E1156" s="83"/>
      <c r="F1156" s="83"/>
      <c r="G1156" s="83"/>
      <c r="H1156" s="83"/>
      <c r="I1156" s="83"/>
    </row>
    <row r="1157" spans="4:9">
      <c r="D1157" s="83"/>
      <c r="E1157" s="83"/>
      <c r="F1157" s="83"/>
      <c r="G1157" s="83"/>
      <c r="H1157" s="83"/>
      <c r="I1157" s="83"/>
    </row>
    <row r="1158" spans="4:9">
      <c r="D1158" s="83"/>
      <c r="E1158" s="83"/>
      <c r="F1158" s="83"/>
      <c r="G1158" s="83"/>
      <c r="H1158" s="83"/>
      <c r="I1158" s="83"/>
    </row>
    <row r="1159" spans="4:9">
      <c r="D1159" s="83"/>
      <c r="E1159" s="83"/>
      <c r="F1159" s="83"/>
      <c r="G1159" s="83"/>
      <c r="H1159" s="83"/>
      <c r="I1159" s="83"/>
    </row>
    <row r="1160" spans="4:9">
      <c r="D1160" s="83"/>
      <c r="E1160" s="83"/>
      <c r="F1160" s="83"/>
      <c r="G1160" s="83"/>
      <c r="H1160" s="83"/>
      <c r="I1160" s="83"/>
    </row>
    <row r="1161" spans="4:9">
      <c r="D1161" s="83"/>
      <c r="E1161" s="83"/>
      <c r="F1161" s="83"/>
      <c r="G1161" s="83"/>
      <c r="H1161" s="83"/>
      <c r="I1161" s="83"/>
    </row>
    <row r="1162" spans="4:9">
      <c r="D1162" s="83"/>
      <c r="E1162" s="83"/>
      <c r="F1162" s="83"/>
      <c r="G1162" s="83"/>
      <c r="H1162" s="83"/>
      <c r="I1162" s="83"/>
    </row>
    <row r="1163" spans="4:9">
      <c r="D1163" s="83"/>
      <c r="E1163" s="83"/>
      <c r="F1163" s="83"/>
      <c r="G1163" s="83"/>
      <c r="H1163" s="83"/>
      <c r="I1163" s="83"/>
    </row>
    <row r="1164" spans="4:9">
      <c r="D1164" s="83"/>
      <c r="E1164" s="83"/>
      <c r="F1164" s="83"/>
      <c r="G1164" s="83"/>
      <c r="H1164" s="83"/>
      <c r="I1164" s="83"/>
    </row>
    <row r="1165" spans="4:9">
      <c r="D1165" s="83"/>
      <c r="E1165" s="83"/>
      <c r="F1165" s="83"/>
      <c r="G1165" s="83"/>
      <c r="H1165" s="83"/>
      <c r="I1165" s="83"/>
    </row>
    <row r="1166" spans="4:9">
      <c r="D1166" s="83"/>
      <c r="E1166" s="83"/>
      <c r="F1166" s="83"/>
      <c r="G1166" s="83"/>
      <c r="H1166" s="83"/>
      <c r="I1166" s="83"/>
    </row>
    <row r="1167" spans="4:9">
      <c r="D1167" s="83"/>
      <c r="E1167" s="83"/>
      <c r="F1167" s="83"/>
      <c r="G1167" s="83"/>
      <c r="H1167" s="83"/>
      <c r="I1167" s="83"/>
    </row>
    <row r="1168" spans="4:9">
      <c r="D1168" s="83"/>
      <c r="E1168" s="83"/>
      <c r="F1168" s="83"/>
      <c r="G1168" s="83"/>
      <c r="H1168" s="83"/>
      <c r="I1168" s="83"/>
    </row>
    <row r="1169" spans="4:9">
      <c r="D1169" s="83"/>
      <c r="E1169" s="83"/>
      <c r="F1169" s="83"/>
      <c r="G1169" s="83"/>
      <c r="H1169" s="83"/>
      <c r="I1169" s="83"/>
    </row>
    <row r="1170" spans="4:9">
      <c r="D1170" s="83"/>
      <c r="E1170" s="83"/>
      <c r="F1170" s="83"/>
      <c r="G1170" s="83"/>
      <c r="H1170" s="83"/>
      <c r="I1170" s="83"/>
    </row>
    <row r="1171" spans="4:9">
      <c r="D1171" s="83"/>
      <c r="E1171" s="83"/>
      <c r="F1171" s="83"/>
      <c r="G1171" s="83"/>
      <c r="H1171" s="83"/>
      <c r="I1171" s="83"/>
    </row>
    <row r="1172" spans="4:9">
      <c r="D1172" s="83"/>
      <c r="E1172" s="83"/>
      <c r="F1172" s="83"/>
      <c r="G1172" s="83"/>
      <c r="H1172" s="83"/>
      <c r="I1172" s="83"/>
    </row>
    <row r="1173" spans="4:9">
      <c r="D1173" s="83"/>
      <c r="E1173" s="83"/>
      <c r="F1173" s="83"/>
      <c r="G1173" s="83"/>
      <c r="H1173" s="83"/>
      <c r="I1173" s="83"/>
    </row>
    <row r="1174" spans="4:9">
      <c r="D1174" s="83"/>
      <c r="E1174" s="83"/>
      <c r="F1174" s="83"/>
      <c r="G1174" s="83"/>
      <c r="H1174" s="83"/>
      <c r="I1174" s="83"/>
    </row>
    <row r="1175" spans="4:9">
      <c r="D1175" s="83"/>
      <c r="E1175" s="83"/>
      <c r="F1175" s="83"/>
      <c r="G1175" s="83"/>
      <c r="H1175" s="83"/>
      <c r="I1175" s="83"/>
    </row>
    <row r="1176" spans="4:9">
      <c r="D1176" s="83"/>
      <c r="E1176" s="83"/>
      <c r="F1176" s="83"/>
      <c r="G1176" s="83"/>
      <c r="H1176" s="83"/>
      <c r="I1176" s="83"/>
    </row>
    <row r="1177" spans="4:9">
      <c r="D1177" s="83"/>
      <c r="E1177" s="83"/>
      <c r="F1177" s="83"/>
      <c r="G1177" s="83"/>
      <c r="H1177" s="83"/>
      <c r="I1177" s="83"/>
    </row>
    <row r="1178" spans="4:9">
      <c r="D1178" s="83"/>
      <c r="E1178" s="83"/>
      <c r="F1178" s="83"/>
      <c r="G1178" s="83"/>
      <c r="H1178" s="83"/>
      <c r="I1178" s="83"/>
    </row>
    <row r="1179" spans="4:9">
      <c r="D1179" s="83"/>
      <c r="E1179" s="83"/>
      <c r="F1179" s="83"/>
      <c r="G1179" s="83"/>
      <c r="H1179" s="83"/>
      <c r="I1179" s="83"/>
    </row>
    <row r="1180" spans="4:9">
      <c r="D1180" s="83"/>
      <c r="E1180" s="83"/>
      <c r="F1180" s="83"/>
      <c r="G1180" s="83"/>
      <c r="H1180" s="83"/>
      <c r="I1180" s="83"/>
    </row>
    <row r="1181" spans="4:9">
      <c r="D1181" s="83"/>
      <c r="E1181" s="83"/>
      <c r="F1181" s="83"/>
      <c r="G1181" s="83"/>
      <c r="H1181" s="83"/>
      <c r="I1181" s="83"/>
    </row>
    <row r="1182" spans="4:9">
      <c r="D1182" s="83"/>
      <c r="E1182" s="83"/>
      <c r="F1182" s="83"/>
      <c r="G1182" s="83"/>
      <c r="H1182" s="83"/>
      <c r="I1182" s="83"/>
    </row>
    <row r="1183" spans="4:9">
      <c r="D1183" s="83"/>
      <c r="E1183" s="83"/>
      <c r="F1183" s="83"/>
      <c r="G1183" s="83"/>
      <c r="H1183" s="83"/>
      <c r="I1183" s="83"/>
    </row>
    <row r="1184" spans="4:9">
      <c r="D1184" s="83"/>
      <c r="E1184" s="83"/>
      <c r="F1184" s="83"/>
      <c r="G1184" s="83"/>
      <c r="H1184" s="83"/>
      <c r="I1184" s="83"/>
    </row>
    <row r="1185" spans="4:9">
      <c r="D1185" s="83"/>
      <c r="E1185" s="83"/>
      <c r="F1185" s="83"/>
      <c r="G1185" s="83"/>
      <c r="H1185" s="83"/>
      <c r="I1185" s="83"/>
    </row>
    <row r="1186" spans="4:9">
      <c r="D1186" s="83"/>
      <c r="E1186" s="83"/>
      <c r="F1186" s="83"/>
      <c r="G1186" s="83"/>
      <c r="H1186" s="83"/>
      <c r="I1186" s="83"/>
    </row>
    <row r="1187" spans="4:9">
      <c r="D1187" s="83"/>
      <c r="E1187" s="83"/>
      <c r="F1187" s="83"/>
      <c r="G1187" s="83"/>
      <c r="H1187" s="83"/>
      <c r="I1187" s="83"/>
    </row>
    <row r="1188" spans="4:9">
      <c r="D1188" s="83"/>
      <c r="E1188" s="83"/>
      <c r="F1188" s="83"/>
      <c r="G1188" s="83"/>
      <c r="H1188" s="83"/>
      <c r="I1188" s="83"/>
    </row>
    <row r="1189" spans="4:9">
      <c r="D1189" s="83"/>
      <c r="E1189" s="83"/>
      <c r="F1189" s="83"/>
      <c r="G1189" s="83"/>
      <c r="H1189" s="83"/>
      <c r="I1189" s="83"/>
    </row>
    <row r="1190" spans="4:9">
      <c r="D1190" s="83"/>
      <c r="E1190" s="83"/>
      <c r="F1190" s="83"/>
      <c r="G1190" s="83"/>
      <c r="H1190" s="83"/>
      <c r="I1190" s="83"/>
    </row>
    <row r="1191" spans="4:9">
      <c r="D1191" s="83"/>
      <c r="E1191" s="83"/>
      <c r="F1191" s="83"/>
      <c r="G1191" s="83"/>
      <c r="H1191" s="83"/>
      <c r="I1191" s="83"/>
    </row>
    <row r="1192" spans="4:9">
      <c r="D1192" s="83"/>
      <c r="E1192" s="83"/>
      <c r="F1192" s="83"/>
      <c r="G1192" s="83"/>
      <c r="H1192" s="83"/>
      <c r="I1192" s="83"/>
    </row>
    <row r="1193" spans="4:9">
      <c r="D1193" s="83"/>
      <c r="E1193" s="83"/>
      <c r="F1193" s="83"/>
      <c r="G1193" s="83"/>
      <c r="H1193" s="83"/>
      <c r="I1193" s="83"/>
    </row>
    <row r="1194" spans="4:9">
      <c r="D1194" s="83"/>
      <c r="E1194" s="83"/>
      <c r="F1194" s="83"/>
      <c r="G1194" s="83"/>
      <c r="H1194" s="83"/>
      <c r="I1194" s="83"/>
    </row>
    <row r="1195" spans="4:9">
      <c r="D1195" s="83"/>
      <c r="E1195" s="83"/>
      <c r="F1195" s="83"/>
      <c r="G1195" s="83"/>
      <c r="H1195" s="83"/>
      <c r="I1195" s="83"/>
    </row>
    <row r="1196" spans="4:9">
      <c r="D1196" s="83"/>
      <c r="E1196" s="83"/>
      <c r="F1196" s="83"/>
      <c r="G1196" s="83"/>
      <c r="H1196" s="83"/>
      <c r="I1196" s="83"/>
    </row>
    <row r="1197" spans="4:9">
      <c r="D1197" s="83"/>
      <c r="E1197" s="83"/>
      <c r="F1197" s="83"/>
      <c r="G1197" s="83"/>
      <c r="H1197" s="83"/>
      <c r="I1197" s="83"/>
    </row>
    <row r="1198" spans="4:9">
      <c r="D1198" s="83"/>
      <c r="E1198" s="83"/>
      <c r="F1198" s="83"/>
      <c r="G1198" s="83"/>
      <c r="H1198" s="83"/>
      <c r="I1198" s="83"/>
    </row>
    <row r="1199" spans="4:9">
      <c r="D1199" s="83"/>
      <c r="E1199" s="83"/>
      <c r="F1199" s="83"/>
      <c r="G1199" s="83"/>
      <c r="H1199" s="83"/>
      <c r="I1199" s="83"/>
    </row>
    <row r="1200" spans="4:9">
      <c r="D1200" s="83"/>
      <c r="E1200" s="83"/>
      <c r="F1200" s="83"/>
      <c r="G1200" s="83"/>
      <c r="H1200" s="83"/>
      <c r="I1200" s="83"/>
    </row>
    <row r="1201" spans="4:9">
      <c r="D1201" s="83"/>
      <c r="E1201" s="83"/>
      <c r="F1201" s="83"/>
      <c r="G1201" s="83"/>
      <c r="H1201" s="83"/>
      <c r="I1201" s="83"/>
    </row>
    <row r="1202" spans="4:9">
      <c r="D1202" s="83"/>
      <c r="E1202" s="83"/>
      <c r="F1202" s="83"/>
      <c r="G1202" s="83"/>
      <c r="H1202" s="83"/>
      <c r="I1202" s="83"/>
    </row>
    <row r="1203" spans="4:9">
      <c r="D1203" s="83"/>
      <c r="E1203" s="83"/>
      <c r="F1203" s="83"/>
      <c r="G1203" s="83"/>
      <c r="H1203" s="83"/>
      <c r="I1203" s="83"/>
    </row>
    <row r="1204" spans="4:9">
      <c r="D1204" s="83"/>
      <c r="E1204" s="83"/>
      <c r="F1204" s="83"/>
      <c r="G1204" s="83"/>
      <c r="H1204" s="83"/>
      <c r="I1204" s="83"/>
    </row>
    <row r="1205" spans="4:9">
      <c r="D1205" s="83"/>
      <c r="E1205" s="83"/>
      <c r="F1205" s="83"/>
      <c r="G1205" s="83"/>
      <c r="H1205" s="83"/>
      <c r="I1205" s="83"/>
    </row>
    <row r="1206" spans="4:9">
      <c r="D1206" s="83"/>
      <c r="E1206" s="83"/>
      <c r="F1206" s="83"/>
      <c r="G1206" s="83"/>
      <c r="H1206" s="83"/>
      <c r="I1206" s="83"/>
    </row>
    <row r="1207" spans="4:9">
      <c r="D1207" s="83"/>
      <c r="E1207" s="83"/>
      <c r="F1207" s="83"/>
      <c r="G1207" s="83"/>
      <c r="H1207" s="83"/>
      <c r="I1207" s="83"/>
    </row>
    <row r="1208" spans="4:9">
      <c r="D1208" s="83"/>
      <c r="E1208" s="83"/>
      <c r="F1208" s="83"/>
      <c r="G1208" s="83"/>
      <c r="H1208" s="83"/>
      <c r="I1208" s="83"/>
    </row>
    <row r="1209" spans="4:9">
      <c r="D1209" s="83"/>
      <c r="E1209" s="83"/>
      <c r="F1209" s="83"/>
      <c r="G1209" s="83"/>
      <c r="H1209" s="83"/>
      <c r="I1209" s="83"/>
    </row>
    <row r="1210" spans="4:9">
      <c r="D1210" s="83"/>
      <c r="E1210" s="83"/>
      <c r="F1210" s="83"/>
      <c r="G1210" s="83"/>
      <c r="H1210" s="83"/>
      <c r="I1210" s="83"/>
    </row>
    <row r="1211" spans="4:9">
      <c r="D1211" s="83"/>
      <c r="E1211" s="83"/>
      <c r="F1211" s="83"/>
      <c r="G1211" s="83"/>
      <c r="H1211" s="83"/>
      <c r="I1211" s="83"/>
    </row>
    <row r="1212" spans="4:9">
      <c r="D1212" s="83"/>
      <c r="E1212" s="83"/>
      <c r="F1212" s="83"/>
      <c r="G1212" s="83"/>
      <c r="H1212" s="83"/>
      <c r="I1212" s="83"/>
    </row>
    <row r="1213" spans="4:9">
      <c r="D1213" s="83"/>
      <c r="E1213" s="83"/>
      <c r="F1213" s="83"/>
      <c r="G1213" s="83"/>
      <c r="H1213" s="83"/>
      <c r="I1213" s="83"/>
    </row>
    <row r="1214" spans="4:9">
      <c r="D1214" s="83"/>
      <c r="E1214" s="83"/>
      <c r="F1214" s="83"/>
      <c r="G1214" s="83"/>
      <c r="H1214" s="83"/>
      <c r="I1214" s="83"/>
    </row>
    <row r="1215" spans="4:9">
      <c r="D1215" s="83"/>
      <c r="E1215" s="83"/>
      <c r="F1215" s="83"/>
      <c r="G1215" s="83"/>
      <c r="H1215" s="83"/>
      <c r="I1215" s="83"/>
    </row>
    <row r="1216" spans="4:9">
      <c r="D1216" s="83"/>
      <c r="E1216" s="83"/>
      <c r="F1216" s="83"/>
      <c r="G1216" s="83"/>
      <c r="H1216" s="83"/>
      <c r="I1216" s="83"/>
    </row>
    <row r="1217" spans="4:9">
      <c r="D1217" s="83"/>
      <c r="E1217" s="83"/>
      <c r="F1217" s="83"/>
      <c r="G1217" s="83"/>
      <c r="H1217" s="83"/>
      <c r="I1217" s="83"/>
    </row>
    <row r="1218" spans="4:9">
      <c r="D1218" s="83"/>
      <c r="E1218" s="83"/>
      <c r="F1218" s="83"/>
      <c r="G1218" s="83"/>
      <c r="H1218" s="83"/>
      <c r="I1218" s="83"/>
    </row>
    <row r="1219" spans="4:9">
      <c r="D1219" s="83"/>
      <c r="E1219" s="83"/>
      <c r="F1219" s="83"/>
      <c r="G1219" s="83"/>
      <c r="H1219" s="83"/>
      <c r="I1219" s="83"/>
    </row>
    <row r="1220" spans="4:9">
      <c r="D1220" s="83"/>
      <c r="E1220" s="83"/>
      <c r="F1220" s="83"/>
      <c r="G1220" s="83"/>
      <c r="H1220" s="83"/>
      <c r="I1220" s="83"/>
    </row>
    <row r="1221" spans="4:9">
      <c r="D1221" s="83"/>
      <c r="E1221" s="83"/>
      <c r="F1221" s="83"/>
      <c r="G1221" s="83"/>
      <c r="H1221" s="83"/>
      <c r="I1221" s="83"/>
    </row>
    <row r="1222" spans="4:9">
      <c r="D1222" s="83"/>
      <c r="E1222" s="83"/>
      <c r="F1222" s="83"/>
      <c r="G1222" s="83"/>
      <c r="H1222" s="83"/>
      <c r="I1222" s="83"/>
    </row>
    <row r="1223" spans="4:9">
      <c r="D1223" s="83"/>
      <c r="E1223" s="83"/>
      <c r="F1223" s="83"/>
      <c r="G1223" s="83"/>
      <c r="H1223" s="83"/>
      <c r="I1223" s="83"/>
    </row>
    <row r="1224" spans="4:9">
      <c r="D1224" s="83"/>
      <c r="E1224" s="83"/>
      <c r="F1224" s="83"/>
      <c r="G1224" s="83"/>
      <c r="H1224" s="83"/>
      <c r="I1224" s="83"/>
    </row>
    <row r="1225" spans="4:9">
      <c r="D1225" s="83"/>
      <c r="E1225" s="83"/>
      <c r="F1225" s="83"/>
      <c r="G1225" s="83"/>
      <c r="H1225" s="83"/>
      <c r="I1225" s="83"/>
    </row>
    <row r="1226" spans="4:9">
      <c r="D1226" s="83"/>
      <c r="E1226" s="83"/>
      <c r="F1226" s="83"/>
      <c r="G1226" s="83"/>
      <c r="H1226" s="83"/>
      <c r="I1226" s="83"/>
    </row>
    <row r="1227" spans="4:9">
      <c r="D1227" s="83"/>
      <c r="E1227" s="83"/>
      <c r="F1227" s="83"/>
      <c r="G1227" s="83"/>
      <c r="H1227" s="83"/>
      <c r="I1227" s="83"/>
    </row>
    <row r="1228" spans="4:9">
      <c r="D1228" s="83"/>
      <c r="E1228" s="83"/>
      <c r="F1228" s="83"/>
      <c r="G1228" s="83"/>
      <c r="H1228" s="83"/>
      <c r="I1228" s="83"/>
    </row>
    <row r="1229" spans="4:9">
      <c r="D1229" s="83"/>
      <c r="E1229" s="83"/>
      <c r="F1229" s="83"/>
      <c r="G1229" s="83"/>
      <c r="H1229" s="83"/>
      <c r="I1229" s="83"/>
    </row>
    <row r="1230" spans="4:9">
      <c r="D1230" s="83"/>
      <c r="E1230" s="83"/>
      <c r="F1230" s="83"/>
      <c r="G1230" s="83"/>
      <c r="H1230" s="83"/>
      <c r="I1230" s="83"/>
    </row>
    <row r="1231" spans="4:9">
      <c r="D1231" s="83"/>
      <c r="E1231" s="83"/>
      <c r="F1231" s="83"/>
      <c r="G1231" s="83"/>
      <c r="H1231" s="83"/>
      <c r="I1231" s="83"/>
    </row>
    <row r="1232" spans="4:9">
      <c r="D1232" s="83"/>
      <c r="E1232" s="83"/>
      <c r="F1232" s="83"/>
      <c r="G1232" s="83"/>
      <c r="H1232" s="83"/>
      <c r="I1232" s="83"/>
    </row>
    <row r="1233" spans="4:9">
      <c r="D1233" s="83"/>
      <c r="E1233" s="83"/>
      <c r="F1233" s="83"/>
      <c r="G1233" s="83"/>
      <c r="H1233" s="83"/>
      <c r="I1233" s="83"/>
    </row>
    <row r="1234" spans="4:9">
      <c r="D1234" s="83"/>
      <c r="E1234" s="83"/>
      <c r="F1234" s="83"/>
      <c r="G1234" s="83"/>
      <c r="H1234" s="83"/>
      <c r="I1234" s="83"/>
    </row>
    <row r="1235" spans="4:9">
      <c r="D1235" s="83"/>
      <c r="E1235" s="83"/>
      <c r="F1235" s="83"/>
      <c r="G1235" s="83"/>
      <c r="H1235" s="83"/>
      <c r="I1235" s="83"/>
    </row>
    <row r="1236" spans="4:9">
      <c r="D1236" s="83"/>
      <c r="E1236" s="83"/>
      <c r="F1236" s="83"/>
      <c r="G1236" s="83"/>
      <c r="H1236" s="83"/>
      <c r="I1236" s="83"/>
    </row>
    <row r="1237" spans="4:9">
      <c r="D1237" s="83"/>
      <c r="E1237" s="83"/>
      <c r="F1237" s="83"/>
      <c r="G1237" s="83"/>
      <c r="H1237" s="83"/>
      <c r="I1237" s="83"/>
    </row>
    <row r="1238" spans="4:9">
      <c r="D1238" s="83"/>
      <c r="E1238" s="83"/>
      <c r="F1238" s="83"/>
      <c r="G1238" s="83"/>
      <c r="H1238" s="83"/>
      <c r="I1238" s="83"/>
    </row>
    <row r="1239" spans="4:9">
      <c r="D1239" s="83"/>
      <c r="E1239" s="83"/>
      <c r="F1239" s="83"/>
      <c r="G1239" s="83"/>
      <c r="H1239" s="83"/>
      <c r="I1239" s="83"/>
    </row>
    <row r="1240" spans="4:9">
      <c r="D1240" s="83"/>
      <c r="E1240" s="83"/>
      <c r="F1240" s="83"/>
      <c r="G1240" s="83"/>
      <c r="H1240" s="83"/>
      <c r="I1240" s="83"/>
    </row>
    <row r="1241" spans="4:9">
      <c r="D1241" s="83"/>
      <c r="E1241" s="83"/>
      <c r="F1241" s="83"/>
      <c r="G1241" s="83"/>
      <c r="H1241" s="83"/>
      <c r="I1241" s="83"/>
    </row>
    <row r="1242" spans="4:9">
      <c r="D1242" s="83"/>
      <c r="E1242" s="83"/>
      <c r="F1242" s="83"/>
      <c r="G1242" s="83"/>
      <c r="H1242" s="83"/>
      <c r="I1242" s="83"/>
    </row>
    <row r="1243" spans="4:9">
      <c r="D1243" s="83"/>
      <c r="E1243" s="83"/>
      <c r="F1243" s="83"/>
      <c r="G1243" s="83"/>
      <c r="H1243" s="83"/>
      <c r="I1243" s="83"/>
    </row>
    <row r="1244" spans="4:9">
      <c r="D1244" s="83"/>
      <c r="E1244" s="83"/>
      <c r="F1244" s="83"/>
      <c r="G1244" s="83"/>
      <c r="H1244" s="83"/>
      <c r="I1244" s="83"/>
    </row>
    <row r="1245" spans="4:9">
      <c r="D1245" s="83"/>
      <c r="E1245" s="83"/>
      <c r="F1245" s="83"/>
      <c r="G1245" s="83"/>
      <c r="H1245" s="83"/>
      <c r="I1245" s="83"/>
    </row>
    <row r="1246" spans="4:9">
      <c r="D1246" s="83"/>
      <c r="E1246" s="83"/>
      <c r="F1246" s="83"/>
      <c r="G1246" s="83"/>
      <c r="H1246" s="83"/>
      <c r="I1246" s="83"/>
    </row>
    <row r="1247" spans="4:9">
      <c r="D1247" s="83"/>
      <c r="E1247" s="83"/>
      <c r="F1247" s="83"/>
      <c r="G1247" s="83"/>
      <c r="H1247" s="83"/>
      <c r="I1247" s="83"/>
    </row>
    <row r="1248" spans="4:9">
      <c r="D1248" s="83"/>
      <c r="E1248" s="83"/>
      <c r="F1248" s="83"/>
      <c r="G1248" s="83"/>
      <c r="H1248" s="83"/>
      <c r="I1248" s="83"/>
    </row>
    <row r="1249" spans="4:9">
      <c r="D1249" s="83"/>
      <c r="E1249" s="83"/>
      <c r="F1249" s="83"/>
      <c r="G1249" s="83"/>
      <c r="H1249" s="83"/>
      <c r="I1249" s="83"/>
    </row>
    <row r="1250" spans="4:9">
      <c r="D1250" s="83"/>
      <c r="E1250" s="83"/>
      <c r="F1250" s="83"/>
      <c r="G1250" s="83"/>
      <c r="H1250" s="83"/>
      <c r="I1250" s="83"/>
    </row>
    <row r="1251" spans="4:9">
      <c r="D1251" s="83"/>
      <c r="E1251" s="83"/>
      <c r="F1251" s="83"/>
      <c r="G1251" s="83"/>
      <c r="H1251" s="83"/>
      <c r="I1251" s="83"/>
    </row>
    <row r="1252" spans="4:9">
      <c r="D1252" s="83"/>
      <c r="E1252" s="83"/>
      <c r="F1252" s="83"/>
      <c r="G1252" s="83"/>
      <c r="H1252" s="83"/>
      <c r="I1252" s="83"/>
    </row>
    <row r="1253" spans="4:9">
      <c r="D1253" s="83"/>
      <c r="E1253" s="83"/>
      <c r="F1253" s="83"/>
      <c r="G1253" s="83"/>
      <c r="H1253" s="83"/>
      <c r="I1253" s="83"/>
    </row>
    <row r="1254" spans="4:9">
      <c r="D1254" s="83"/>
      <c r="E1254" s="83"/>
      <c r="F1254" s="83"/>
      <c r="G1254" s="83"/>
      <c r="H1254" s="83"/>
      <c r="I1254" s="83"/>
    </row>
    <row r="1255" spans="4:9">
      <c r="D1255" s="83"/>
      <c r="E1255" s="83"/>
      <c r="F1255" s="83"/>
      <c r="G1255" s="83"/>
      <c r="H1255" s="83"/>
      <c r="I1255" s="83"/>
    </row>
    <row r="1256" spans="4:9">
      <c r="D1256" s="83"/>
      <c r="E1256" s="83"/>
      <c r="F1256" s="83"/>
      <c r="G1256" s="83"/>
      <c r="H1256" s="83"/>
      <c r="I1256" s="83"/>
    </row>
    <row r="1257" spans="4:9">
      <c r="D1257" s="83"/>
      <c r="E1257" s="83"/>
      <c r="F1257" s="83"/>
      <c r="G1257" s="83"/>
      <c r="H1257" s="83"/>
      <c r="I1257" s="83"/>
    </row>
    <row r="1258" spans="4:9">
      <c r="D1258" s="83"/>
      <c r="E1258" s="83"/>
      <c r="F1258" s="83"/>
      <c r="G1258" s="83"/>
      <c r="H1258" s="83"/>
      <c r="I1258" s="83"/>
    </row>
    <row r="1259" spans="4:9">
      <c r="D1259" s="83"/>
      <c r="E1259" s="83"/>
      <c r="F1259" s="83"/>
      <c r="G1259" s="83"/>
      <c r="H1259" s="83"/>
      <c r="I1259" s="83"/>
    </row>
    <row r="1260" spans="4:9">
      <c r="D1260" s="83"/>
      <c r="E1260" s="83"/>
      <c r="F1260" s="83"/>
      <c r="G1260" s="83"/>
      <c r="H1260" s="83"/>
      <c r="I1260" s="83"/>
    </row>
    <row r="1261" spans="4:9">
      <c r="D1261" s="83"/>
      <c r="E1261" s="83"/>
      <c r="F1261" s="83"/>
      <c r="G1261" s="83"/>
      <c r="H1261" s="83"/>
      <c r="I1261" s="83"/>
    </row>
    <row r="1262" spans="4:9">
      <c r="D1262" s="83"/>
      <c r="E1262" s="83"/>
      <c r="F1262" s="83"/>
      <c r="G1262" s="83"/>
      <c r="H1262" s="83"/>
      <c r="I1262" s="83"/>
    </row>
    <row r="1263" spans="4:9">
      <c r="D1263" s="83"/>
      <c r="E1263" s="83"/>
      <c r="F1263" s="83"/>
      <c r="G1263" s="83"/>
      <c r="H1263" s="83"/>
      <c r="I1263" s="83"/>
    </row>
    <row r="1264" spans="4:9">
      <c r="D1264" s="83"/>
      <c r="E1264" s="83"/>
      <c r="F1264" s="83"/>
      <c r="G1264" s="83"/>
      <c r="H1264" s="83"/>
      <c r="I1264" s="83"/>
    </row>
    <row r="1265" spans="4:9">
      <c r="D1265" s="83"/>
      <c r="E1265" s="83"/>
      <c r="F1265" s="83"/>
      <c r="G1265" s="83"/>
      <c r="H1265" s="83"/>
      <c r="I1265" s="83"/>
    </row>
    <row r="1266" spans="4:9">
      <c r="D1266" s="83"/>
      <c r="E1266" s="83"/>
      <c r="F1266" s="83"/>
      <c r="G1266" s="83"/>
      <c r="H1266" s="83"/>
      <c r="I1266" s="83"/>
    </row>
    <row r="1267" spans="4:9">
      <c r="D1267" s="83"/>
      <c r="E1267" s="83"/>
      <c r="F1267" s="83"/>
      <c r="G1267" s="83"/>
      <c r="H1267" s="83"/>
      <c r="I1267" s="83"/>
    </row>
    <row r="1268" spans="4:9">
      <c r="D1268" s="83"/>
      <c r="E1268" s="83"/>
      <c r="F1268" s="83"/>
      <c r="G1268" s="83"/>
      <c r="H1268" s="83"/>
      <c r="I1268" s="83"/>
    </row>
    <row r="1269" spans="4:9">
      <c r="D1269" s="83"/>
      <c r="E1269" s="83"/>
      <c r="F1269" s="83"/>
      <c r="G1269" s="83"/>
      <c r="H1269" s="83"/>
      <c r="I1269" s="83"/>
    </row>
    <row r="1270" spans="4:9">
      <c r="D1270" s="83"/>
      <c r="E1270" s="83"/>
      <c r="F1270" s="83"/>
      <c r="G1270" s="83"/>
      <c r="H1270" s="83"/>
      <c r="I1270" s="83"/>
    </row>
    <row r="1271" spans="4:9">
      <c r="D1271" s="83"/>
      <c r="E1271" s="83"/>
      <c r="F1271" s="83"/>
      <c r="G1271" s="83"/>
      <c r="H1271" s="83"/>
      <c r="I1271" s="83"/>
    </row>
    <row r="1272" spans="4:9">
      <c r="D1272" s="83"/>
      <c r="E1272" s="83"/>
      <c r="F1272" s="83"/>
      <c r="G1272" s="83"/>
      <c r="H1272" s="83"/>
      <c r="I1272" s="83"/>
    </row>
    <row r="1273" spans="4:9">
      <c r="D1273" s="83"/>
      <c r="E1273" s="83"/>
      <c r="F1273" s="83"/>
      <c r="G1273" s="83"/>
      <c r="H1273" s="83"/>
      <c r="I1273" s="83"/>
    </row>
    <row r="1274" spans="4:9">
      <c r="D1274" s="83"/>
      <c r="E1274" s="83"/>
      <c r="F1274" s="83"/>
      <c r="G1274" s="83"/>
      <c r="H1274" s="83"/>
      <c r="I1274" s="83"/>
    </row>
    <row r="1275" spans="4:9">
      <c r="D1275" s="83"/>
      <c r="E1275" s="83"/>
      <c r="F1275" s="83"/>
      <c r="G1275" s="83"/>
      <c r="H1275" s="83"/>
      <c r="I1275" s="83"/>
    </row>
    <row r="1276" spans="4:9">
      <c r="D1276" s="83"/>
      <c r="E1276" s="83"/>
      <c r="F1276" s="83"/>
      <c r="G1276" s="83"/>
      <c r="H1276" s="83"/>
      <c r="I1276" s="83"/>
    </row>
    <row r="1277" spans="4:9">
      <c r="D1277" s="83"/>
      <c r="E1277" s="83"/>
      <c r="F1277" s="83"/>
      <c r="G1277" s="83"/>
      <c r="H1277" s="83"/>
      <c r="I1277" s="83"/>
    </row>
    <row r="1278" spans="4:9">
      <c r="D1278" s="83"/>
      <c r="E1278" s="83"/>
      <c r="F1278" s="83"/>
      <c r="G1278" s="83"/>
      <c r="H1278" s="83"/>
      <c r="I1278" s="83"/>
    </row>
    <row r="1279" spans="4:9">
      <c r="D1279" s="83"/>
      <c r="E1279" s="83"/>
      <c r="F1279" s="83"/>
      <c r="G1279" s="83"/>
      <c r="H1279" s="83"/>
      <c r="I1279" s="83"/>
    </row>
    <row r="1280" spans="4:9">
      <c r="D1280" s="83"/>
      <c r="E1280" s="83"/>
      <c r="F1280" s="83"/>
      <c r="G1280" s="83"/>
      <c r="H1280" s="83"/>
      <c r="I1280" s="83"/>
    </row>
    <row r="1281" spans="4:9">
      <c r="D1281" s="83"/>
      <c r="E1281" s="83"/>
      <c r="F1281" s="83"/>
      <c r="G1281" s="83"/>
      <c r="H1281" s="83"/>
      <c r="I1281" s="83"/>
    </row>
    <row r="1282" spans="4:9">
      <c r="D1282" s="83"/>
      <c r="E1282" s="83"/>
      <c r="F1282" s="83"/>
      <c r="G1282" s="83"/>
      <c r="H1282" s="83"/>
      <c r="I1282" s="83"/>
    </row>
    <row r="1283" spans="4:9">
      <c r="D1283" s="83"/>
      <c r="E1283" s="83"/>
      <c r="F1283" s="83"/>
      <c r="G1283" s="83"/>
      <c r="H1283" s="83"/>
      <c r="I1283" s="83"/>
    </row>
    <row r="1284" spans="4:9">
      <c r="D1284" s="83"/>
      <c r="E1284" s="83"/>
      <c r="F1284" s="83"/>
      <c r="G1284" s="83"/>
      <c r="H1284" s="83"/>
      <c r="I1284" s="83"/>
    </row>
    <row r="1285" spans="4:9">
      <c r="D1285" s="83"/>
      <c r="E1285" s="83"/>
      <c r="F1285" s="83"/>
      <c r="G1285" s="83"/>
      <c r="H1285" s="83"/>
      <c r="I1285" s="83"/>
    </row>
    <row r="1286" spans="4:9">
      <c r="D1286" s="83"/>
      <c r="E1286" s="83"/>
      <c r="F1286" s="83"/>
      <c r="G1286" s="83"/>
      <c r="H1286" s="83"/>
      <c r="I1286" s="83"/>
    </row>
    <row r="1287" spans="4:9">
      <c r="D1287" s="83"/>
      <c r="E1287" s="83"/>
      <c r="F1287" s="83"/>
      <c r="G1287" s="83"/>
      <c r="H1287" s="83"/>
      <c r="I1287" s="83"/>
    </row>
    <row r="1288" spans="4:9">
      <c r="D1288" s="83"/>
      <c r="E1288" s="83"/>
      <c r="F1288" s="83"/>
      <c r="G1288" s="83"/>
      <c r="H1288" s="83"/>
      <c r="I1288" s="83"/>
    </row>
    <row r="1289" spans="4:9">
      <c r="D1289" s="83"/>
      <c r="E1289" s="83"/>
      <c r="F1289" s="83"/>
      <c r="G1289" s="83"/>
      <c r="H1289" s="83"/>
      <c r="I1289" s="83"/>
    </row>
    <row r="1290" spans="4:9">
      <c r="D1290" s="83"/>
      <c r="E1290" s="83"/>
      <c r="F1290" s="83"/>
      <c r="G1290" s="83"/>
      <c r="H1290" s="83"/>
      <c r="I1290" s="83"/>
    </row>
    <row r="1291" spans="4:9">
      <c r="D1291" s="83"/>
      <c r="E1291" s="83"/>
      <c r="F1291" s="83"/>
      <c r="G1291" s="83"/>
      <c r="H1291" s="83"/>
      <c r="I1291" s="83"/>
    </row>
    <row r="1292" spans="4:9">
      <c r="D1292" s="83"/>
      <c r="E1292" s="83"/>
      <c r="F1292" s="83"/>
      <c r="G1292" s="83"/>
      <c r="H1292" s="83"/>
      <c r="I1292" s="83"/>
    </row>
    <row r="1293" spans="4:9">
      <c r="D1293" s="83"/>
      <c r="E1293" s="83"/>
      <c r="F1293" s="83"/>
      <c r="G1293" s="83"/>
      <c r="H1293" s="83"/>
      <c r="I1293" s="83"/>
    </row>
    <row r="1294" spans="4:9">
      <c r="D1294" s="83"/>
      <c r="E1294" s="83"/>
      <c r="F1294" s="83"/>
      <c r="G1294" s="83"/>
      <c r="H1294" s="83"/>
      <c r="I1294" s="83"/>
    </row>
    <row r="1295" spans="4:9">
      <c r="D1295" s="83"/>
      <c r="E1295" s="83"/>
      <c r="F1295" s="83"/>
      <c r="G1295" s="83"/>
      <c r="H1295" s="83"/>
      <c r="I1295" s="83"/>
    </row>
    <row r="1296" spans="4:9">
      <c r="D1296" s="83"/>
      <c r="E1296" s="83"/>
      <c r="F1296" s="83"/>
      <c r="G1296" s="83"/>
      <c r="H1296" s="83"/>
      <c r="I1296" s="83"/>
    </row>
    <row r="1297" spans="4:9">
      <c r="D1297" s="83"/>
      <c r="E1297" s="83"/>
      <c r="F1297" s="83"/>
      <c r="G1297" s="83"/>
      <c r="H1297" s="83"/>
      <c r="I1297" s="83"/>
    </row>
    <row r="1298" spans="4:9">
      <c r="D1298" s="83"/>
      <c r="E1298" s="83"/>
      <c r="F1298" s="83"/>
      <c r="G1298" s="83"/>
      <c r="H1298" s="83"/>
      <c r="I1298" s="83"/>
    </row>
    <row r="1299" spans="4:9">
      <c r="D1299" s="83"/>
      <c r="E1299" s="83"/>
      <c r="F1299" s="83"/>
      <c r="G1299" s="83"/>
      <c r="H1299" s="83"/>
      <c r="I1299" s="83"/>
    </row>
    <row r="1300" spans="4:9">
      <c r="D1300" s="83"/>
      <c r="E1300" s="83"/>
      <c r="F1300" s="83"/>
      <c r="G1300" s="83"/>
      <c r="H1300" s="83"/>
      <c r="I1300" s="83"/>
    </row>
    <row r="1301" spans="4:9">
      <c r="D1301" s="83"/>
      <c r="E1301" s="83"/>
      <c r="F1301" s="83"/>
      <c r="G1301" s="83"/>
      <c r="H1301" s="83"/>
      <c r="I1301" s="83"/>
    </row>
    <row r="1302" spans="4:9">
      <c r="D1302" s="83"/>
      <c r="E1302" s="83"/>
      <c r="F1302" s="83"/>
      <c r="G1302" s="83"/>
      <c r="H1302" s="83"/>
      <c r="I1302" s="83"/>
    </row>
    <row r="1303" spans="4:9">
      <c r="D1303" s="83"/>
      <c r="E1303" s="83"/>
      <c r="F1303" s="83"/>
      <c r="G1303" s="83"/>
      <c r="H1303" s="83"/>
      <c r="I1303" s="83"/>
    </row>
    <row r="1304" spans="4:9">
      <c r="D1304" s="83"/>
      <c r="E1304" s="83"/>
      <c r="F1304" s="83"/>
      <c r="G1304" s="83"/>
      <c r="H1304" s="83"/>
      <c r="I1304" s="83"/>
    </row>
    <row r="1305" spans="4:9">
      <c r="D1305" s="83"/>
      <c r="E1305" s="83"/>
      <c r="F1305" s="83"/>
      <c r="G1305" s="83"/>
      <c r="H1305" s="83"/>
      <c r="I1305" s="83"/>
    </row>
    <row r="1306" spans="4:9">
      <c r="D1306" s="83"/>
      <c r="E1306" s="83"/>
      <c r="F1306" s="83"/>
      <c r="G1306" s="83"/>
      <c r="H1306" s="83"/>
      <c r="I1306" s="83"/>
    </row>
    <row r="1307" spans="4:9">
      <c r="D1307" s="83"/>
      <c r="E1307" s="83"/>
      <c r="F1307" s="83"/>
      <c r="G1307" s="83"/>
      <c r="H1307" s="83"/>
      <c r="I1307" s="83"/>
    </row>
    <row r="1308" spans="4:9">
      <c r="D1308" s="83"/>
      <c r="E1308" s="83"/>
      <c r="F1308" s="83"/>
      <c r="G1308" s="83"/>
      <c r="H1308" s="83"/>
      <c r="I1308" s="83"/>
    </row>
    <row r="1309" spans="4:9">
      <c r="D1309" s="83"/>
      <c r="E1309" s="83"/>
      <c r="F1309" s="83"/>
      <c r="G1309" s="83"/>
      <c r="H1309" s="83"/>
      <c r="I1309" s="83"/>
    </row>
    <row r="1310" spans="4:9">
      <c r="D1310" s="83"/>
      <c r="E1310" s="83"/>
      <c r="F1310" s="83"/>
      <c r="G1310" s="83"/>
      <c r="H1310" s="83"/>
      <c r="I1310" s="83"/>
    </row>
    <row r="1311" spans="4:9">
      <c r="D1311" s="83"/>
      <c r="E1311" s="83"/>
      <c r="F1311" s="83"/>
      <c r="G1311" s="83"/>
      <c r="H1311" s="83"/>
      <c r="I1311" s="83"/>
    </row>
    <row r="1312" spans="4:9">
      <c r="D1312" s="83"/>
      <c r="E1312" s="83"/>
      <c r="F1312" s="83"/>
      <c r="G1312" s="83"/>
      <c r="H1312" s="83"/>
      <c r="I1312" s="83"/>
    </row>
    <row r="1313" spans="4:9">
      <c r="D1313" s="83"/>
      <c r="E1313" s="83"/>
      <c r="F1313" s="83"/>
      <c r="G1313" s="83"/>
      <c r="H1313" s="83"/>
      <c r="I1313" s="83"/>
    </row>
    <row r="1314" spans="4:9">
      <c r="D1314" s="83"/>
      <c r="E1314" s="83"/>
      <c r="F1314" s="83"/>
      <c r="G1314" s="83"/>
      <c r="H1314" s="83"/>
      <c r="I1314" s="83"/>
    </row>
    <row r="1315" spans="4:9">
      <c r="D1315" s="83"/>
      <c r="E1315" s="83"/>
      <c r="F1315" s="83"/>
      <c r="G1315" s="83"/>
      <c r="H1315" s="83"/>
      <c r="I1315" s="83"/>
    </row>
    <row r="1316" spans="4:9">
      <c r="D1316" s="83"/>
      <c r="E1316" s="83"/>
      <c r="F1316" s="83"/>
      <c r="G1316" s="83"/>
      <c r="H1316" s="83"/>
      <c r="I1316" s="83"/>
    </row>
    <row r="1317" spans="4:9">
      <c r="D1317" s="83"/>
      <c r="E1317" s="83"/>
      <c r="F1317" s="83"/>
      <c r="G1317" s="83"/>
      <c r="H1317" s="83"/>
      <c r="I1317" s="83"/>
    </row>
    <row r="1318" spans="4:9">
      <c r="D1318" s="83"/>
      <c r="E1318" s="83"/>
      <c r="F1318" s="83"/>
      <c r="G1318" s="83"/>
      <c r="H1318" s="83"/>
      <c r="I1318" s="83"/>
    </row>
    <row r="1319" spans="4:9">
      <c r="D1319" s="83"/>
      <c r="E1319" s="83"/>
      <c r="F1319" s="83"/>
      <c r="G1319" s="83"/>
      <c r="H1319" s="83"/>
      <c r="I1319" s="83"/>
    </row>
    <row r="1320" spans="4:9">
      <c r="D1320" s="83"/>
      <c r="E1320" s="83"/>
      <c r="F1320" s="83"/>
      <c r="G1320" s="83"/>
      <c r="H1320" s="83"/>
      <c r="I1320" s="83"/>
    </row>
    <row r="1321" spans="4:9">
      <c r="D1321" s="83"/>
      <c r="E1321" s="83"/>
      <c r="F1321" s="83"/>
      <c r="G1321" s="83"/>
      <c r="H1321" s="83"/>
      <c r="I1321" s="83"/>
    </row>
    <row r="1322" spans="4:9">
      <c r="D1322" s="83"/>
      <c r="E1322" s="83"/>
      <c r="F1322" s="83"/>
      <c r="G1322" s="83"/>
      <c r="H1322" s="83"/>
      <c r="I1322" s="83"/>
    </row>
    <row r="1323" spans="4:9">
      <c r="F1323" s="83"/>
      <c r="G1323" s="83"/>
      <c r="H1323" s="83"/>
      <c r="I1323" s="83"/>
    </row>
    <row r="1324" spans="4:9">
      <c r="F1324" s="83"/>
      <c r="G1324" s="83"/>
      <c r="H1324" s="83"/>
      <c r="I1324" s="83"/>
    </row>
    <row r="1325" spans="4:9">
      <c r="F1325" s="83"/>
      <c r="G1325" s="83"/>
      <c r="H1325" s="83"/>
      <c r="I1325" s="83"/>
    </row>
    <row r="1326" spans="4:9">
      <c r="F1326" s="83"/>
      <c r="G1326" s="83"/>
      <c r="H1326" s="83"/>
      <c r="I1326" s="83"/>
    </row>
    <row r="1327" spans="4:9">
      <c r="F1327" s="83"/>
      <c r="G1327" s="83"/>
      <c r="H1327" s="83"/>
      <c r="I1327" s="83"/>
    </row>
    <row r="1328" spans="4:9">
      <c r="F1328" s="83"/>
      <c r="G1328" s="83"/>
      <c r="H1328" s="83"/>
      <c r="I1328" s="83"/>
    </row>
    <row r="1329" spans="6:9">
      <c r="F1329" s="83"/>
      <c r="G1329" s="83"/>
      <c r="H1329" s="83"/>
      <c r="I1329" s="83"/>
    </row>
    <row r="1330" spans="6:9">
      <c r="F1330" s="83"/>
      <c r="G1330" s="83"/>
      <c r="H1330" s="83"/>
      <c r="I1330" s="83"/>
    </row>
    <row r="1331" spans="6:9">
      <c r="F1331" s="83"/>
      <c r="G1331" s="83"/>
      <c r="H1331" s="83"/>
      <c r="I1331" s="83"/>
    </row>
    <row r="1332" spans="6:9">
      <c r="F1332" s="83"/>
      <c r="G1332" s="83"/>
      <c r="H1332" s="83"/>
      <c r="I1332" s="83"/>
    </row>
    <row r="1333" spans="6:9">
      <c r="F1333" s="83"/>
      <c r="G1333" s="83"/>
      <c r="H1333" s="83"/>
      <c r="I1333" s="83"/>
    </row>
    <row r="1334" spans="6:9">
      <c r="F1334" s="83"/>
      <c r="G1334" s="83"/>
      <c r="H1334" s="83"/>
      <c r="I1334" s="83"/>
    </row>
    <row r="1335" spans="6:9">
      <c r="F1335" s="83"/>
      <c r="G1335" s="83"/>
      <c r="H1335" s="83"/>
      <c r="I1335" s="83"/>
    </row>
    <row r="1336" spans="6:9">
      <c r="F1336" s="83"/>
      <c r="G1336" s="83"/>
      <c r="H1336" s="83"/>
      <c r="I1336" s="83"/>
    </row>
    <row r="1337" spans="6:9">
      <c r="F1337" s="83"/>
      <c r="G1337" s="83"/>
      <c r="H1337" s="83"/>
      <c r="I1337" s="83"/>
    </row>
    <row r="1338" spans="6:9">
      <c r="F1338" s="83"/>
      <c r="G1338" s="83"/>
      <c r="H1338" s="83"/>
      <c r="I1338" s="83"/>
    </row>
    <row r="1339" spans="6:9">
      <c r="F1339" s="83"/>
      <c r="G1339" s="83"/>
      <c r="H1339" s="83"/>
      <c r="I1339" s="83"/>
    </row>
    <row r="1340" spans="6:9">
      <c r="F1340" s="83"/>
      <c r="G1340" s="83"/>
      <c r="H1340" s="83"/>
      <c r="I1340" s="83"/>
    </row>
    <row r="1341" spans="6:9">
      <c r="F1341" s="83"/>
      <c r="G1341" s="83"/>
      <c r="H1341" s="83"/>
      <c r="I1341" s="83"/>
    </row>
    <row r="1342" spans="6:9">
      <c r="F1342" s="83"/>
      <c r="G1342" s="83"/>
      <c r="H1342" s="83"/>
      <c r="I1342" s="83"/>
    </row>
    <row r="1343" spans="6:9">
      <c r="F1343" s="83"/>
      <c r="G1343" s="83"/>
      <c r="H1343" s="83"/>
      <c r="I1343" s="83"/>
    </row>
    <row r="1344" spans="6:9">
      <c r="F1344" s="83"/>
      <c r="G1344" s="83"/>
      <c r="H1344" s="83"/>
      <c r="I1344" s="83"/>
    </row>
    <row r="1345" spans="6:9">
      <c r="F1345" s="83"/>
      <c r="G1345" s="83"/>
      <c r="H1345" s="83"/>
      <c r="I1345" s="83"/>
    </row>
    <row r="1346" spans="6:9">
      <c r="F1346" s="83"/>
      <c r="G1346" s="83"/>
      <c r="H1346" s="83"/>
      <c r="I1346" s="83"/>
    </row>
    <row r="1347" spans="6:9">
      <c r="F1347" s="83"/>
      <c r="G1347" s="83"/>
      <c r="H1347" s="83"/>
      <c r="I1347" s="83"/>
    </row>
    <row r="1348" spans="6:9">
      <c r="F1348" s="83"/>
      <c r="G1348" s="83"/>
      <c r="H1348" s="83"/>
      <c r="I1348" s="83"/>
    </row>
    <row r="1349" spans="6:9">
      <c r="F1349" s="83"/>
      <c r="G1349" s="83"/>
      <c r="H1349" s="83"/>
      <c r="I1349" s="83"/>
    </row>
    <row r="1350" spans="6:9">
      <c r="F1350" s="83"/>
      <c r="G1350" s="83"/>
      <c r="H1350" s="83"/>
      <c r="I1350" s="83"/>
    </row>
    <row r="1351" spans="6:9">
      <c r="F1351" s="83"/>
      <c r="G1351" s="83"/>
      <c r="H1351" s="83"/>
      <c r="I1351" s="83"/>
    </row>
    <row r="1352" spans="6:9">
      <c r="F1352" s="83"/>
      <c r="G1352" s="83"/>
      <c r="H1352" s="83"/>
      <c r="I1352" s="83"/>
    </row>
    <row r="1353" spans="6:9">
      <c r="F1353" s="83"/>
      <c r="G1353" s="83"/>
      <c r="H1353" s="83"/>
      <c r="I1353" s="83"/>
    </row>
    <row r="1354" spans="6:9">
      <c r="F1354" s="83"/>
      <c r="G1354" s="83"/>
      <c r="H1354" s="83"/>
      <c r="I1354" s="83"/>
    </row>
    <row r="1355" spans="6:9">
      <c r="F1355" s="83"/>
      <c r="G1355" s="83"/>
      <c r="H1355" s="83"/>
      <c r="I1355" s="83"/>
    </row>
    <row r="1356" spans="6:9">
      <c r="F1356" s="83"/>
      <c r="G1356" s="83"/>
      <c r="H1356" s="83"/>
      <c r="I1356" s="83"/>
    </row>
    <row r="1357" spans="6:9">
      <c r="F1357" s="83"/>
      <c r="G1357" s="83"/>
      <c r="H1357" s="83"/>
      <c r="I1357" s="83"/>
    </row>
    <row r="1358" spans="6:9">
      <c r="F1358" s="83"/>
      <c r="G1358" s="83"/>
      <c r="H1358" s="83"/>
      <c r="I1358" s="83"/>
    </row>
    <row r="1359" spans="6:9">
      <c r="F1359" s="83"/>
      <c r="G1359" s="83"/>
      <c r="H1359" s="83"/>
      <c r="I1359" s="83"/>
    </row>
    <row r="1360" spans="6:9">
      <c r="F1360" s="83"/>
      <c r="G1360" s="83"/>
      <c r="H1360" s="83"/>
      <c r="I1360" s="83"/>
    </row>
    <row r="1361" spans="6:9">
      <c r="F1361" s="83"/>
      <c r="G1361" s="83"/>
      <c r="H1361" s="83"/>
      <c r="I1361" s="83"/>
    </row>
    <row r="1362" spans="6:9">
      <c r="F1362" s="83"/>
      <c r="G1362" s="83"/>
      <c r="H1362" s="83"/>
      <c r="I1362" s="83"/>
    </row>
    <row r="1363" spans="6:9">
      <c r="F1363" s="83"/>
      <c r="G1363" s="83"/>
      <c r="H1363" s="83"/>
      <c r="I1363" s="83"/>
    </row>
    <row r="1364" spans="6:9">
      <c r="F1364" s="83"/>
      <c r="G1364" s="83"/>
      <c r="H1364" s="83"/>
      <c r="I1364" s="83"/>
    </row>
    <row r="1365" spans="6:9">
      <c r="F1365" s="83"/>
      <c r="G1365" s="83"/>
      <c r="H1365" s="83"/>
      <c r="I1365" s="83"/>
    </row>
    <row r="1366" spans="6:9">
      <c r="F1366" s="83"/>
      <c r="G1366" s="83"/>
      <c r="H1366" s="83"/>
      <c r="I1366" s="83"/>
    </row>
    <row r="1367" spans="6:9">
      <c r="F1367" s="83"/>
      <c r="G1367" s="83"/>
      <c r="H1367" s="83"/>
      <c r="I1367" s="83"/>
    </row>
    <row r="1368" spans="6:9">
      <c r="F1368" s="83"/>
      <c r="G1368" s="83"/>
      <c r="H1368" s="83"/>
      <c r="I1368" s="83"/>
    </row>
    <row r="1369" spans="6:9">
      <c r="F1369" s="83"/>
      <c r="G1369" s="83"/>
      <c r="H1369" s="83"/>
      <c r="I1369" s="83"/>
    </row>
    <row r="1370" spans="6:9">
      <c r="F1370" s="83"/>
      <c r="G1370" s="83"/>
      <c r="H1370" s="83"/>
      <c r="I1370" s="83"/>
    </row>
    <row r="1371" spans="6:9">
      <c r="F1371" s="83"/>
      <c r="G1371" s="83"/>
      <c r="H1371" s="83"/>
      <c r="I1371" s="83"/>
    </row>
    <row r="1372" spans="6:9">
      <c r="F1372" s="83"/>
      <c r="G1372" s="83"/>
      <c r="H1372" s="83"/>
      <c r="I1372" s="83"/>
    </row>
    <row r="1373" spans="6:9">
      <c r="F1373" s="83"/>
      <c r="G1373" s="83"/>
      <c r="H1373" s="83"/>
      <c r="I1373" s="83"/>
    </row>
    <row r="1374" spans="6:9">
      <c r="F1374" s="83"/>
      <c r="G1374" s="83"/>
      <c r="H1374" s="83"/>
      <c r="I1374" s="83"/>
    </row>
    <row r="1375" spans="6:9">
      <c r="F1375" s="83"/>
      <c r="G1375" s="83"/>
      <c r="H1375" s="83"/>
      <c r="I1375" s="83"/>
    </row>
    <row r="1376" spans="6:9">
      <c r="F1376" s="83"/>
      <c r="G1376" s="83"/>
      <c r="H1376" s="83"/>
      <c r="I1376" s="83"/>
    </row>
    <row r="1377" spans="6:9">
      <c r="F1377" s="83"/>
      <c r="G1377" s="83"/>
      <c r="H1377" s="83"/>
      <c r="I1377" s="83"/>
    </row>
    <row r="1378" spans="6:9">
      <c r="F1378" s="83"/>
      <c r="G1378" s="83"/>
      <c r="H1378" s="83"/>
      <c r="I1378" s="83"/>
    </row>
    <row r="1379" spans="6:9">
      <c r="F1379" s="83"/>
      <c r="G1379" s="83"/>
      <c r="H1379" s="83"/>
      <c r="I1379" s="83"/>
    </row>
    <row r="1380" spans="6:9">
      <c r="F1380" s="83"/>
      <c r="G1380" s="83"/>
      <c r="H1380" s="83"/>
      <c r="I1380" s="83"/>
    </row>
    <row r="1381" spans="6:9">
      <c r="F1381" s="83"/>
      <c r="G1381" s="83"/>
      <c r="H1381" s="83"/>
      <c r="I1381" s="83"/>
    </row>
    <row r="1382" spans="6:9">
      <c r="F1382" s="83"/>
      <c r="G1382" s="83"/>
      <c r="H1382" s="83"/>
      <c r="I1382" s="83"/>
    </row>
    <row r="1383" spans="6:9">
      <c r="F1383" s="83"/>
      <c r="G1383" s="83"/>
      <c r="H1383" s="83"/>
      <c r="I1383" s="83"/>
    </row>
    <row r="1384" spans="6:9">
      <c r="F1384" s="83"/>
      <c r="G1384" s="83"/>
      <c r="H1384" s="83"/>
      <c r="I1384" s="83"/>
    </row>
    <row r="1385" spans="6:9">
      <c r="F1385" s="83"/>
      <c r="G1385" s="83"/>
      <c r="H1385" s="83"/>
      <c r="I1385" s="83"/>
    </row>
    <row r="1386" spans="6:9">
      <c r="F1386" s="83"/>
      <c r="G1386" s="83"/>
      <c r="H1386" s="83"/>
      <c r="I1386" s="83"/>
    </row>
    <row r="1387" spans="6:9">
      <c r="F1387" s="83"/>
      <c r="G1387" s="83"/>
      <c r="H1387" s="83"/>
      <c r="I1387" s="83"/>
    </row>
    <row r="1388" spans="6:9">
      <c r="F1388" s="83"/>
      <c r="G1388" s="83"/>
      <c r="H1388" s="83"/>
      <c r="I1388" s="83"/>
    </row>
    <row r="1389" spans="6:9">
      <c r="F1389" s="83"/>
      <c r="G1389" s="83"/>
      <c r="H1389" s="83"/>
      <c r="I1389" s="83"/>
    </row>
    <row r="1390" spans="6:9">
      <c r="F1390" s="83"/>
      <c r="G1390" s="83"/>
      <c r="H1390" s="83"/>
      <c r="I1390" s="83"/>
    </row>
    <row r="1391" spans="6:9">
      <c r="F1391" s="83"/>
      <c r="G1391" s="83"/>
      <c r="H1391" s="83"/>
      <c r="I1391" s="83"/>
    </row>
    <row r="1392" spans="6:9">
      <c r="F1392" s="83"/>
      <c r="G1392" s="83"/>
      <c r="H1392" s="83"/>
      <c r="I1392" s="83"/>
    </row>
    <row r="1393" spans="6:9">
      <c r="F1393" s="83"/>
      <c r="G1393" s="83"/>
      <c r="H1393" s="83"/>
      <c r="I1393" s="83"/>
    </row>
    <row r="1394" spans="6:9">
      <c r="F1394" s="83"/>
      <c r="G1394" s="83"/>
      <c r="H1394" s="83"/>
      <c r="I1394" s="83"/>
    </row>
    <row r="1395" spans="6:9">
      <c r="F1395" s="83"/>
      <c r="G1395" s="83"/>
      <c r="H1395" s="83"/>
      <c r="I1395" s="83"/>
    </row>
    <row r="1396" spans="6:9">
      <c r="F1396" s="83"/>
      <c r="G1396" s="83"/>
      <c r="H1396" s="83"/>
      <c r="I1396" s="83"/>
    </row>
    <row r="1397" spans="6:9">
      <c r="F1397" s="83"/>
      <c r="G1397" s="83"/>
      <c r="H1397" s="83"/>
      <c r="I1397" s="83"/>
    </row>
    <row r="1398" spans="6:9">
      <c r="F1398" s="83"/>
      <c r="G1398" s="83"/>
      <c r="H1398" s="83"/>
      <c r="I1398" s="83"/>
    </row>
    <row r="1399" spans="6:9">
      <c r="F1399" s="83"/>
      <c r="G1399" s="83"/>
      <c r="H1399" s="83"/>
      <c r="I1399" s="83"/>
    </row>
    <row r="1400" spans="6:9">
      <c r="F1400" s="83"/>
      <c r="G1400" s="83"/>
      <c r="H1400" s="83"/>
      <c r="I1400" s="83"/>
    </row>
    <row r="1401" spans="6:9">
      <c r="F1401" s="83"/>
      <c r="G1401" s="83"/>
      <c r="H1401" s="83"/>
      <c r="I1401" s="83"/>
    </row>
    <row r="1402" spans="6:9">
      <c r="F1402" s="83"/>
      <c r="G1402" s="83"/>
      <c r="H1402" s="83"/>
      <c r="I1402" s="83"/>
    </row>
    <row r="1403" spans="6:9">
      <c r="F1403" s="83"/>
      <c r="G1403" s="83"/>
      <c r="H1403" s="83"/>
      <c r="I1403" s="83"/>
    </row>
    <row r="1404" spans="6:9">
      <c r="F1404" s="83"/>
      <c r="G1404" s="83"/>
      <c r="H1404" s="83"/>
      <c r="I1404" s="83"/>
    </row>
    <row r="1405" spans="6:9">
      <c r="F1405" s="83"/>
      <c r="G1405" s="83"/>
      <c r="H1405" s="83"/>
      <c r="I1405" s="83"/>
    </row>
    <row r="1406" spans="6:9">
      <c r="F1406" s="83"/>
      <c r="G1406" s="83"/>
      <c r="H1406" s="83"/>
      <c r="I1406" s="83"/>
    </row>
    <row r="1407" spans="6:9">
      <c r="F1407" s="83"/>
      <c r="G1407" s="83"/>
      <c r="H1407" s="83"/>
      <c r="I1407" s="83"/>
    </row>
    <row r="1408" spans="6:9">
      <c r="F1408" s="83"/>
      <c r="G1408" s="83"/>
      <c r="H1408" s="83"/>
      <c r="I1408" s="83"/>
    </row>
    <row r="1409" spans="6:9">
      <c r="F1409" s="83"/>
      <c r="G1409" s="83"/>
      <c r="H1409" s="83"/>
      <c r="I1409" s="83"/>
    </row>
    <row r="1410" spans="6:9">
      <c r="F1410" s="83"/>
      <c r="G1410" s="83"/>
      <c r="H1410" s="83"/>
      <c r="I1410" s="83"/>
    </row>
    <row r="1411" spans="6:9">
      <c r="F1411" s="83"/>
      <c r="G1411" s="83"/>
      <c r="H1411" s="83"/>
      <c r="I1411" s="83"/>
    </row>
    <row r="1412" spans="6:9">
      <c r="F1412" s="83"/>
      <c r="G1412" s="83"/>
      <c r="H1412" s="83"/>
      <c r="I1412" s="83"/>
    </row>
    <row r="1413" spans="6:9">
      <c r="F1413" s="83"/>
      <c r="G1413" s="83"/>
      <c r="H1413" s="83"/>
      <c r="I1413" s="83"/>
    </row>
    <row r="1414" spans="6:9">
      <c r="F1414" s="83"/>
      <c r="G1414" s="83"/>
      <c r="H1414" s="83"/>
      <c r="I1414" s="83"/>
    </row>
    <row r="1415" spans="6:9">
      <c r="F1415" s="83"/>
      <c r="G1415" s="83"/>
      <c r="H1415" s="83"/>
      <c r="I1415" s="83"/>
    </row>
    <row r="1416" spans="6:9">
      <c r="F1416" s="83"/>
      <c r="G1416" s="83"/>
      <c r="H1416" s="83"/>
      <c r="I1416" s="83"/>
    </row>
    <row r="1417" spans="6:9">
      <c r="F1417" s="83"/>
      <c r="G1417" s="83"/>
      <c r="H1417" s="83"/>
      <c r="I1417" s="83"/>
    </row>
    <row r="1418" spans="6:9">
      <c r="F1418" s="83"/>
      <c r="G1418" s="83"/>
      <c r="H1418" s="83"/>
      <c r="I1418" s="83"/>
    </row>
    <row r="1419" spans="6:9">
      <c r="F1419" s="83"/>
      <c r="G1419" s="83"/>
      <c r="H1419" s="83"/>
      <c r="I1419" s="83"/>
    </row>
    <row r="1420" spans="6:9">
      <c r="F1420" s="83"/>
      <c r="G1420" s="83"/>
      <c r="H1420" s="83"/>
      <c r="I1420" s="83"/>
    </row>
    <row r="1421" spans="6:9">
      <c r="F1421" s="83"/>
      <c r="G1421" s="83"/>
      <c r="H1421" s="83"/>
      <c r="I1421" s="83"/>
    </row>
    <row r="1422" spans="6:9">
      <c r="F1422" s="83"/>
      <c r="G1422" s="83"/>
      <c r="H1422" s="83"/>
      <c r="I1422" s="83"/>
    </row>
    <row r="1423" spans="6:9">
      <c r="F1423" s="83"/>
      <c r="G1423" s="83"/>
      <c r="H1423" s="83"/>
      <c r="I1423" s="83"/>
    </row>
    <row r="1424" spans="6:9">
      <c r="F1424" s="83"/>
      <c r="G1424" s="83"/>
      <c r="H1424" s="83"/>
      <c r="I1424" s="83"/>
    </row>
    <row r="1425" spans="6:9">
      <c r="F1425" s="83"/>
      <c r="G1425" s="83"/>
      <c r="H1425" s="83"/>
      <c r="I1425" s="83"/>
    </row>
    <row r="1426" spans="6:9">
      <c r="F1426" s="83"/>
      <c r="G1426" s="83"/>
      <c r="H1426" s="83"/>
      <c r="I1426" s="83"/>
    </row>
    <row r="1427" spans="6:9">
      <c r="F1427" s="83"/>
      <c r="G1427" s="83"/>
      <c r="H1427" s="83"/>
      <c r="I1427" s="83"/>
    </row>
    <row r="1428" spans="6:9">
      <c r="F1428" s="83"/>
      <c r="G1428" s="83"/>
      <c r="H1428" s="83"/>
      <c r="I1428" s="83"/>
    </row>
    <row r="1429" spans="6:9">
      <c r="F1429" s="83"/>
      <c r="G1429" s="83"/>
      <c r="H1429" s="83"/>
      <c r="I1429" s="83"/>
    </row>
    <row r="1430" spans="6:9">
      <c r="F1430" s="83"/>
      <c r="G1430" s="83"/>
      <c r="H1430" s="83"/>
      <c r="I1430" s="83"/>
    </row>
    <row r="1431" spans="6:9">
      <c r="F1431" s="83"/>
      <c r="G1431" s="83"/>
      <c r="H1431" s="83"/>
      <c r="I1431" s="83"/>
    </row>
    <row r="1432" spans="6:9">
      <c r="F1432" s="83"/>
      <c r="G1432" s="83"/>
      <c r="H1432" s="83"/>
      <c r="I1432" s="83"/>
    </row>
    <row r="1433" spans="6:9">
      <c r="F1433" s="83"/>
      <c r="G1433" s="83"/>
      <c r="H1433" s="83"/>
      <c r="I1433" s="83"/>
    </row>
    <row r="1434" spans="6:9">
      <c r="F1434" s="83"/>
      <c r="G1434" s="83"/>
      <c r="H1434" s="83"/>
      <c r="I1434" s="83"/>
    </row>
    <row r="1435" spans="6:9">
      <c r="F1435" s="83"/>
      <c r="G1435" s="83"/>
      <c r="H1435" s="83"/>
      <c r="I1435" s="83"/>
    </row>
    <row r="1436" spans="6:9">
      <c r="F1436" s="83"/>
      <c r="G1436" s="83"/>
      <c r="H1436" s="83"/>
      <c r="I1436" s="83"/>
    </row>
    <row r="1437" spans="6:9">
      <c r="F1437" s="83"/>
      <c r="G1437" s="83"/>
      <c r="H1437" s="83"/>
      <c r="I1437" s="83"/>
    </row>
    <row r="1438" spans="6:9">
      <c r="F1438" s="83"/>
      <c r="G1438" s="83"/>
      <c r="H1438" s="83"/>
      <c r="I1438" s="83"/>
    </row>
    <row r="1439" spans="6:9">
      <c r="F1439" s="83"/>
      <c r="G1439" s="83"/>
      <c r="H1439" s="83"/>
      <c r="I1439" s="83"/>
    </row>
    <row r="1440" spans="6:9">
      <c r="F1440" s="83"/>
      <c r="G1440" s="83"/>
      <c r="H1440" s="83"/>
      <c r="I1440" s="83"/>
    </row>
    <row r="1441" spans="6:9">
      <c r="F1441" s="83"/>
      <c r="G1441" s="83"/>
      <c r="H1441" s="83"/>
      <c r="I1441" s="83"/>
    </row>
    <row r="1442" spans="6:9">
      <c r="F1442" s="83"/>
      <c r="G1442" s="83"/>
      <c r="H1442" s="83"/>
      <c r="I1442" s="83"/>
    </row>
    <row r="1443" spans="6:9">
      <c r="F1443" s="83"/>
      <c r="G1443" s="83"/>
      <c r="H1443" s="83"/>
      <c r="I1443" s="83"/>
    </row>
    <row r="1444" spans="6:9">
      <c r="F1444" s="83"/>
      <c r="G1444" s="83"/>
      <c r="H1444" s="83"/>
      <c r="I1444" s="83"/>
    </row>
    <row r="1445" spans="6:9">
      <c r="F1445" s="83"/>
      <c r="G1445" s="83"/>
      <c r="H1445" s="83"/>
      <c r="I1445" s="83"/>
    </row>
    <row r="1446" spans="6:9">
      <c r="F1446" s="83"/>
      <c r="G1446" s="83"/>
      <c r="H1446" s="83"/>
      <c r="I1446" s="83"/>
    </row>
    <row r="1447" spans="6:9">
      <c r="F1447" s="83"/>
      <c r="G1447" s="83"/>
      <c r="H1447" s="83"/>
      <c r="I1447" s="83"/>
    </row>
    <row r="1448" spans="6:9">
      <c r="F1448" s="83"/>
      <c r="G1448" s="83"/>
      <c r="H1448" s="83"/>
      <c r="I1448" s="83"/>
    </row>
    <row r="1449" spans="6:9">
      <c r="F1449" s="83"/>
      <c r="G1449" s="83"/>
      <c r="H1449" s="83"/>
      <c r="I1449" s="83"/>
    </row>
    <row r="1450" spans="6:9">
      <c r="F1450" s="83"/>
      <c r="G1450" s="83"/>
      <c r="H1450" s="83"/>
      <c r="I1450" s="83"/>
    </row>
    <row r="1451" spans="6:9">
      <c r="F1451" s="83"/>
      <c r="G1451" s="83"/>
      <c r="H1451" s="83"/>
      <c r="I1451" s="83"/>
    </row>
    <row r="1452" spans="6:9">
      <c r="F1452" s="83"/>
      <c r="G1452" s="83"/>
      <c r="H1452" s="83"/>
      <c r="I1452" s="83"/>
    </row>
    <row r="1453" spans="6:9">
      <c r="F1453" s="83"/>
      <c r="G1453" s="83"/>
      <c r="H1453" s="83"/>
      <c r="I1453" s="83"/>
    </row>
    <row r="1454" spans="6:9">
      <c r="F1454" s="83"/>
      <c r="G1454" s="83"/>
      <c r="H1454" s="83"/>
      <c r="I1454" s="83"/>
    </row>
    <row r="1455" spans="6:9">
      <c r="F1455" s="83"/>
      <c r="G1455" s="83"/>
      <c r="H1455" s="83"/>
      <c r="I1455" s="83"/>
    </row>
    <row r="1456" spans="6:9">
      <c r="F1456" s="83"/>
      <c r="G1456" s="83"/>
      <c r="H1456" s="83"/>
      <c r="I1456" s="83"/>
    </row>
    <row r="1457" spans="6:9">
      <c r="F1457" s="83"/>
      <c r="G1457" s="83"/>
      <c r="H1457" s="83"/>
      <c r="I1457" s="83"/>
    </row>
    <row r="1458" spans="6:9">
      <c r="F1458" s="83"/>
      <c r="G1458" s="83"/>
      <c r="H1458" s="83"/>
      <c r="I1458" s="83"/>
    </row>
    <row r="1459" spans="6:9">
      <c r="F1459" s="83"/>
      <c r="G1459" s="83"/>
      <c r="H1459" s="83"/>
      <c r="I1459" s="83"/>
    </row>
    <row r="1460" spans="6:9">
      <c r="F1460" s="83"/>
      <c r="G1460" s="83"/>
      <c r="H1460" s="83"/>
      <c r="I1460" s="83"/>
    </row>
    <row r="1461" spans="6:9">
      <c r="F1461" s="83"/>
      <c r="G1461" s="83"/>
      <c r="H1461" s="83"/>
      <c r="I1461" s="83"/>
    </row>
    <row r="1462" spans="6:9">
      <c r="F1462" s="83"/>
      <c r="G1462" s="83"/>
      <c r="H1462" s="83"/>
      <c r="I1462" s="83"/>
    </row>
    <row r="1463" spans="6:9">
      <c r="F1463" s="83"/>
      <c r="G1463" s="83"/>
      <c r="H1463" s="83"/>
      <c r="I1463" s="83"/>
    </row>
    <row r="1464" spans="6:9">
      <c r="F1464" s="83"/>
      <c r="G1464" s="83"/>
      <c r="H1464" s="83"/>
      <c r="I1464" s="83"/>
    </row>
    <row r="1465" spans="6:9">
      <c r="F1465" s="83"/>
      <c r="G1465" s="83"/>
      <c r="H1465" s="83"/>
      <c r="I1465" s="83"/>
    </row>
    <row r="1466" spans="6:9">
      <c r="F1466" s="83"/>
      <c r="G1466" s="83"/>
      <c r="H1466" s="83"/>
      <c r="I1466" s="83"/>
    </row>
    <row r="1467" spans="6:9">
      <c r="F1467" s="83"/>
      <c r="G1467" s="83"/>
      <c r="H1467" s="83"/>
      <c r="I1467" s="83"/>
    </row>
    <row r="1468" spans="6:9">
      <c r="F1468" s="83"/>
      <c r="G1468" s="83"/>
      <c r="H1468" s="83"/>
      <c r="I1468" s="83"/>
    </row>
    <row r="1469" spans="6:9">
      <c r="F1469" s="83"/>
      <c r="G1469" s="83"/>
      <c r="H1469" s="83"/>
      <c r="I1469" s="83"/>
    </row>
    <row r="1470" spans="6:9">
      <c r="F1470" s="83"/>
      <c r="G1470" s="83"/>
      <c r="H1470" s="83"/>
      <c r="I1470" s="83"/>
    </row>
    <row r="1471" spans="6:9">
      <c r="F1471" s="83"/>
      <c r="G1471" s="83"/>
      <c r="H1471" s="83"/>
      <c r="I1471" s="83"/>
    </row>
    <row r="1472" spans="6:9">
      <c r="F1472" s="83"/>
      <c r="G1472" s="83"/>
      <c r="H1472" s="83"/>
      <c r="I1472" s="83"/>
    </row>
    <row r="1473" spans="6:9">
      <c r="F1473" s="83"/>
      <c r="G1473" s="83"/>
      <c r="H1473" s="83"/>
      <c r="I1473" s="83"/>
    </row>
    <row r="1474" spans="6:9">
      <c r="F1474" s="83"/>
      <c r="G1474" s="83"/>
      <c r="H1474" s="83"/>
      <c r="I1474" s="83"/>
    </row>
    <row r="1475" spans="6:9">
      <c r="F1475" s="83"/>
      <c r="G1475" s="83"/>
      <c r="H1475" s="83"/>
      <c r="I1475" s="83"/>
    </row>
    <row r="1476" spans="6:9">
      <c r="F1476" s="83"/>
      <c r="G1476" s="83"/>
      <c r="H1476" s="83"/>
      <c r="I1476" s="83"/>
    </row>
    <row r="1477" spans="6:9">
      <c r="F1477" s="83"/>
      <c r="G1477" s="83"/>
      <c r="H1477" s="83"/>
      <c r="I1477" s="83"/>
    </row>
    <row r="1478" spans="6:9">
      <c r="F1478" s="83"/>
      <c r="G1478" s="83"/>
      <c r="H1478" s="83"/>
      <c r="I1478" s="83"/>
    </row>
    <row r="1479" spans="6:9">
      <c r="F1479" s="83"/>
      <c r="G1479" s="83"/>
      <c r="H1479" s="83"/>
      <c r="I1479" s="83"/>
    </row>
    <row r="1480" spans="6:9">
      <c r="F1480" s="83"/>
      <c r="G1480" s="83"/>
      <c r="H1480" s="83"/>
      <c r="I1480" s="83"/>
    </row>
    <row r="1481" spans="6:9">
      <c r="F1481" s="83"/>
      <c r="G1481" s="83"/>
      <c r="H1481" s="83"/>
      <c r="I1481" s="83"/>
    </row>
    <row r="1482" spans="6:9">
      <c r="F1482" s="83"/>
      <c r="G1482" s="83"/>
      <c r="H1482" s="83"/>
      <c r="I1482" s="83"/>
    </row>
    <row r="1483" spans="6:9">
      <c r="F1483" s="83"/>
      <c r="G1483" s="83"/>
      <c r="H1483" s="83"/>
      <c r="I1483" s="83"/>
    </row>
    <row r="1484" spans="6:9">
      <c r="F1484" s="83"/>
      <c r="G1484" s="83"/>
      <c r="H1484" s="83"/>
      <c r="I1484" s="83"/>
    </row>
    <row r="1485" spans="6:9">
      <c r="F1485" s="83"/>
      <c r="G1485" s="83"/>
      <c r="H1485" s="83"/>
      <c r="I1485" s="83"/>
    </row>
    <row r="1486" spans="6:9">
      <c r="F1486" s="83"/>
      <c r="G1486" s="83"/>
      <c r="H1486" s="83"/>
      <c r="I1486" s="83"/>
    </row>
    <row r="1487" spans="6:9">
      <c r="F1487" s="83"/>
      <c r="G1487" s="83"/>
      <c r="H1487" s="83"/>
      <c r="I1487" s="83"/>
    </row>
    <row r="1488" spans="6:9">
      <c r="F1488" s="83"/>
      <c r="G1488" s="83"/>
      <c r="H1488" s="83"/>
      <c r="I1488" s="83"/>
    </row>
    <row r="1489" spans="6:9">
      <c r="F1489" s="83"/>
      <c r="G1489" s="83"/>
      <c r="H1489" s="83"/>
      <c r="I1489" s="83"/>
    </row>
    <row r="1490" spans="6:9">
      <c r="F1490" s="83"/>
      <c r="G1490" s="83"/>
      <c r="H1490" s="83"/>
      <c r="I1490" s="83"/>
    </row>
    <row r="1491" spans="6:9">
      <c r="F1491" s="83"/>
      <c r="G1491" s="83"/>
      <c r="H1491" s="83"/>
      <c r="I1491" s="83"/>
    </row>
    <row r="1492" spans="6:9">
      <c r="F1492" s="83"/>
      <c r="G1492" s="83"/>
      <c r="H1492" s="83"/>
      <c r="I1492" s="83"/>
    </row>
    <row r="1493" spans="6:9">
      <c r="F1493" s="83"/>
      <c r="G1493" s="83"/>
      <c r="H1493" s="83"/>
      <c r="I1493" s="83"/>
    </row>
    <row r="1494" spans="6:9">
      <c r="F1494" s="83"/>
      <c r="G1494" s="83"/>
      <c r="H1494" s="83"/>
      <c r="I1494" s="83"/>
    </row>
    <row r="1495" spans="6:9">
      <c r="F1495" s="83"/>
      <c r="G1495" s="83"/>
      <c r="H1495" s="83"/>
      <c r="I1495" s="83"/>
    </row>
    <row r="1496" spans="6:9">
      <c r="F1496" s="83"/>
      <c r="G1496" s="83"/>
      <c r="H1496" s="83"/>
      <c r="I1496" s="83"/>
    </row>
    <row r="1497" spans="6:9">
      <c r="F1497" s="83"/>
      <c r="G1497" s="83"/>
      <c r="H1497" s="83"/>
      <c r="I1497" s="83"/>
    </row>
    <row r="1498" spans="6:9">
      <c r="F1498" s="83"/>
      <c r="G1498" s="83"/>
      <c r="H1498" s="83"/>
      <c r="I1498" s="83"/>
    </row>
    <row r="1499" spans="6:9">
      <c r="F1499" s="83"/>
      <c r="G1499" s="83"/>
      <c r="H1499" s="83"/>
      <c r="I1499" s="83"/>
    </row>
    <row r="1500" spans="6:9">
      <c r="F1500" s="83"/>
      <c r="G1500" s="83"/>
      <c r="H1500" s="83"/>
      <c r="I1500" s="83"/>
    </row>
    <row r="1501" spans="6:9">
      <c r="F1501" s="83"/>
      <c r="G1501" s="83"/>
      <c r="H1501" s="83"/>
      <c r="I1501" s="83"/>
    </row>
    <row r="1502" spans="6:9">
      <c r="F1502" s="83"/>
      <c r="G1502" s="83"/>
      <c r="H1502" s="83"/>
      <c r="I1502" s="83"/>
    </row>
    <row r="1503" spans="6:9">
      <c r="F1503" s="83"/>
      <c r="G1503" s="83"/>
      <c r="H1503" s="83"/>
      <c r="I1503" s="83"/>
    </row>
    <row r="1504" spans="6:9">
      <c r="F1504" s="83"/>
      <c r="G1504" s="83"/>
      <c r="H1504" s="83"/>
      <c r="I1504" s="83"/>
    </row>
    <row r="1505" spans="6:9">
      <c r="F1505" s="83"/>
      <c r="G1505" s="83"/>
      <c r="H1505" s="83"/>
      <c r="I1505" s="83"/>
    </row>
    <row r="1506" spans="6:9">
      <c r="F1506" s="83"/>
      <c r="G1506" s="83"/>
      <c r="H1506" s="83"/>
      <c r="I1506" s="83"/>
    </row>
    <row r="1507" spans="6:9">
      <c r="F1507" s="83"/>
      <c r="G1507" s="83"/>
      <c r="H1507" s="83"/>
      <c r="I1507" s="83"/>
    </row>
    <row r="1508" spans="6:9">
      <c r="F1508" s="83"/>
      <c r="G1508" s="83"/>
      <c r="H1508" s="83"/>
      <c r="I1508" s="83"/>
    </row>
    <row r="1509" spans="6:9">
      <c r="F1509" s="83"/>
      <c r="G1509" s="83"/>
      <c r="H1509" s="83"/>
      <c r="I1509" s="83"/>
    </row>
    <row r="1510" spans="6:9">
      <c r="F1510" s="83"/>
      <c r="G1510" s="83"/>
      <c r="H1510" s="83"/>
      <c r="I1510" s="83"/>
    </row>
    <row r="1511" spans="6:9">
      <c r="F1511" s="83"/>
      <c r="G1511" s="83"/>
      <c r="H1511" s="83"/>
      <c r="I1511" s="83"/>
    </row>
    <row r="1512" spans="6:9">
      <c r="F1512" s="83"/>
      <c r="G1512" s="83"/>
      <c r="H1512" s="83"/>
      <c r="I1512" s="83"/>
    </row>
    <row r="1513" spans="6:9">
      <c r="F1513" s="83"/>
      <c r="G1513" s="83"/>
      <c r="H1513" s="83"/>
      <c r="I1513" s="83"/>
    </row>
    <row r="1514" spans="6:9">
      <c r="F1514" s="83"/>
      <c r="G1514" s="83"/>
      <c r="H1514" s="83"/>
      <c r="I1514" s="83"/>
    </row>
    <row r="1515" spans="6:9">
      <c r="F1515" s="83"/>
      <c r="G1515" s="83"/>
      <c r="H1515" s="83"/>
      <c r="I1515" s="83"/>
    </row>
    <row r="1516" spans="6:9">
      <c r="F1516" s="83"/>
      <c r="G1516" s="83"/>
      <c r="H1516" s="83"/>
      <c r="I1516" s="83"/>
    </row>
    <row r="1517" spans="6:9">
      <c r="F1517" s="83"/>
      <c r="G1517" s="83"/>
      <c r="H1517" s="83"/>
      <c r="I1517" s="83"/>
    </row>
    <row r="1518" spans="6:9">
      <c r="F1518" s="83"/>
      <c r="G1518" s="83"/>
      <c r="H1518" s="83"/>
      <c r="I1518" s="83"/>
    </row>
    <row r="1519" spans="6:9">
      <c r="F1519" s="83"/>
      <c r="G1519" s="83"/>
      <c r="H1519" s="83"/>
      <c r="I1519" s="83"/>
    </row>
    <row r="1520" spans="6:9">
      <c r="F1520" s="83"/>
      <c r="G1520" s="83"/>
      <c r="H1520" s="83"/>
      <c r="I1520" s="83"/>
    </row>
    <row r="1521" spans="6:9">
      <c r="F1521" s="83"/>
      <c r="G1521" s="83"/>
      <c r="H1521" s="83"/>
      <c r="I1521" s="83"/>
    </row>
    <row r="1522" spans="6:9">
      <c r="F1522" s="83"/>
      <c r="G1522" s="83"/>
      <c r="H1522" s="83"/>
      <c r="I1522" s="83"/>
    </row>
    <row r="1523" spans="6:9">
      <c r="F1523" s="83"/>
      <c r="G1523" s="83"/>
      <c r="H1523" s="83"/>
      <c r="I1523" s="83"/>
    </row>
    <row r="1524" spans="6:9">
      <c r="F1524" s="83"/>
      <c r="G1524" s="83"/>
      <c r="H1524" s="83"/>
      <c r="I1524" s="83"/>
    </row>
    <row r="1525" spans="6:9">
      <c r="F1525" s="83"/>
      <c r="G1525" s="83"/>
      <c r="H1525" s="83"/>
      <c r="I1525" s="83"/>
    </row>
    <row r="1526" spans="6:9">
      <c r="F1526" s="83"/>
      <c r="G1526" s="83"/>
      <c r="H1526" s="83"/>
      <c r="I1526" s="83"/>
    </row>
    <row r="1527" spans="6:9">
      <c r="F1527" s="83"/>
      <c r="G1527" s="83"/>
      <c r="H1527" s="83"/>
      <c r="I1527" s="83"/>
    </row>
    <row r="1528" spans="6:9">
      <c r="F1528" s="83"/>
      <c r="G1528" s="83"/>
      <c r="H1528" s="83"/>
      <c r="I1528" s="83"/>
    </row>
    <row r="1529" spans="6:9">
      <c r="F1529" s="83"/>
      <c r="G1529" s="83"/>
      <c r="H1529" s="83"/>
      <c r="I1529" s="83"/>
    </row>
    <row r="1530" spans="6:9">
      <c r="F1530" s="83"/>
      <c r="G1530" s="83"/>
      <c r="H1530" s="83"/>
      <c r="I1530" s="83"/>
    </row>
    <row r="1531" spans="6:9">
      <c r="F1531" s="83"/>
      <c r="G1531" s="83"/>
      <c r="H1531" s="83"/>
      <c r="I1531" s="83"/>
    </row>
    <row r="1532" spans="6:9">
      <c r="F1532" s="83"/>
      <c r="G1532" s="83"/>
      <c r="H1532" s="83"/>
      <c r="I1532" s="83"/>
    </row>
    <row r="1533" spans="6:9">
      <c r="F1533" s="83"/>
      <c r="G1533" s="83"/>
      <c r="H1533" s="83"/>
      <c r="I1533" s="83"/>
    </row>
    <row r="1534" spans="6:9">
      <c r="F1534" s="83"/>
      <c r="G1534" s="83"/>
      <c r="H1534" s="83"/>
      <c r="I1534" s="83"/>
    </row>
    <row r="1535" spans="6:9">
      <c r="F1535" s="83"/>
      <c r="G1535" s="83"/>
      <c r="H1535" s="83"/>
      <c r="I1535" s="83"/>
    </row>
    <row r="1536" spans="6:9">
      <c r="F1536" s="83"/>
      <c r="G1536" s="83"/>
      <c r="H1536" s="83"/>
      <c r="I1536" s="83"/>
    </row>
    <row r="1537" spans="6:9">
      <c r="F1537" s="83"/>
      <c r="G1537" s="83"/>
      <c r="H1537" s="83"/>
      <c r="I1537" s="83"/>
    </row>
    <row r="1538" spans="6:9">
      <c r="F1538" s="83"/>
      <c r="G1538" s="83"/>
      <c r="H1538" s="83"/>
      <c r="I1538" s="83"/>
    </row>
    <row r="1539" spans="6:9">
      <c r="F1539" s="83"/>
      <c r="G1539" s="83"/>
      <c r="H1539" s="83"/>
      <c r="I1539" s="83"/>
    </row>
    <row r="1540" spans="6:9">
      <c r="F1540" s="83"/>
      <c r="G1540" s="83"/>
      <c r="H1540" s="83"/>
      <c r="I1540" s="83"/>
    </row>
    <row r="1541" spans="6:9">
      <c r="F1541" s="83"/>
      <c r="G1541" s="83"/>
      <c r="H1541" s="83"/>
      <c r="I1541" s="83"/>
    </row>
    <row r="1542" spans="6:9">
      <c r="F1542" s="83"/>
      <c r="G1542" s="83"/>
      <c r="H1542" s="83"/>
      <c r="I1542" s="83"/>
    </row>
    <row r="1543" spans="6:9">
      <c r="F1543" s="83"/>
      <c r="G1543" s="83"/>
      <c r="H1543" s="83"/>
      <c r="I1543" s="83"/>
    </row>
    <row r="1544" spans="6:9">
      <c r="F1544" s="83"/>
      <c r="G1544" s="83"/>
      <c r="H1544" s="83"/>
      <c r="I1544" s="83"/>
    </row>
    <row r="1545" spans="6:9">
      <c r="F1545" s="83"/>
      <c r="G1545" s="83"/>
      <c r="H1545" s="83"/>
      <c r="I1545" s="83"/>
    </row>
    <row r="1546" spans="6:9">
      <c r="F1546" s="83"/>
      <c r="G1546" s="83"/>
      <c r="H1546" s="83"/>
      <c r="I1546" s="83"/>
    </row>
    <row r="1547" spans="6:9">
      <c r="F1547" s="83"/>
      <c r="G1547" s="83"/>
      <c r="H1547" s="83"/>
      <c r="I1547" s="83"/>
    </row>
    <row r="1548" spans="6:9">
      <c r="F1548" s="83"/>
      <c r="G1548" s="83"/>
      <c r="H1548" s="83"/>
      <c r="I1548" s="83"/>
    </row>
    <row r="1549" spans="6:9">
      <c r="F1549" s="83"/>
      <c r="G1549" s="83"/>
      <c r="H1549" s="83"/>
      <c r="I1549" s="83"/>
    </row>
    <row r="1550" spans="6:9">
      <c r="F1550" s="83"/>
      <c r="G1550" s="83"/>
      <c r="H1550" s="83"/>
      <c r="I1550" s="83"/>
    </row>
    <row r="1551" spans="6:9">
      <c r="F1551" s="83"/>
      <c r="G1551" s="83"/>
      <c r="H1551" s="83"/>
      <c r="I1551" s="83"/>
    </row>
    <row r="1552" spans="6:9">
      <c r="F1552" s="83"/>
      <c r="G1552" s="83"/>
      <c r="H1552" s="83"/>
      <c r="I1552" s="83"/>
    </row>
    <row r="1553" spans="6:9">
      <c r="F1553" s="83"/>
      <c r="G1553" s="83"/>
      <c r="H1553" s="83"/>
      <c r="I1553" s="83"/>
    </row>
    <row r="1554" spans="6:9">
      <c r="F1554" s="83"/>
      <c r="G1554" s="83"/>
      <c r="H1554" s="83"/>
      <c r="I1554" s="83"/>
    </row>
    <row r="1555" spans="6:9">
      <c r="F1555" s="83"/>
      <c r="G1555" s="83"/>
      <c r="H1555" s="83"/>
      <c r="I1555" s="83"/>
    </row>
    <row r="1556" spans="6:9">
      <c r="F1556" s="83"/>
      <c r="G1556" s="83"/>
      <c r="H1556" s="83"/>
      <c r="I1556" s="83"/>
    </row>
    <row r="1557" spans="6:9">
      <c r="F1557" s="83"/>
      <c r="G1557" s="83"/>
      <c r="H1557" s="83"/>
      <c r="I1557" s="83"/>
    </row>
    <row r="1558" spans="6:9">
      <c r="F1558" s="83"/>
      <c r="G1558" s="83"/>
      <c r="H1558" s="83"/>
      <c r="I1558" s="83"/>
    </row>
    <row r="1559" spans="6:9">
      <c r="F1559" s="83"/>
      <c r="G1559" s="83"/>
      <c r="H1559" s="83"/>
      <c r="I1559" s="83"/>
    </row>
    <row r="1560" spans="6:9">
      <c r="F1560" s="83"/>
      <c r="G1560" s="83"/>
      <c r="H1560" s="83"/>
      <c r="I1560" s="83"/>
    </row>
    <row r="1561" spans="6:9">
      <c r="F1561" s="83"/>
      <c r="G1561" s="83"/>
      <c r="H1561" s="83"/>
      <c r="I1561" s="83"/>
    </row>
    <row r="1562" spans="6:9">
      <c r="F1562" s="83"/>
      <c r="G1562" s="83"/>
      <c r="H1562" s="83"/>
      <c r="I1562" s="83"/>
    </row>
    <row r="1563" spans="6:9">
      <c r="F1563" s="83"/>
      <c r="G1563" s="83"/>
      <c r="H1563" s="83"/>
      <c r="I1563" s="83"/>
    </row>
    <row r="1564" spans="6:9">
      <c r="F1564" s="83"/>
      <c r="G1564" s="83"/>
      <c r="H1564" s="83"/>
      <c r="I1564" s="83"/>
    </row>
    <row r="1565" spans="6:9">
      <c r="F1565" s="83"/>
      <c r="G1565" s="83"/>
      <c r="H1565" s="83"/>
      <c r="I1565" s="83"/>
    </row>
    <row r="1566" spans="6:9">
      <c r="F1566" s="83"/>
      <c r="G1566" s="83"/>
      <c r="H1566" s="83"/>
      <c r="I1566" s="83"/>
    </row>
    <row r="1567" spans="6:9">
      <c r="F1567" s="83"/>
      <c r="G1567" s="83"/>
      <c r="H1567" s="83"/>
      <c r="I1567" s="83"/>
    </row>
    <row r="1568" spans="6:9">
      <c r="F1568" s="83"/>
      <c r="G1568" s="83"/>
      <c r="H1568" s="83"/>
      <c r="I1568" s="83"/>
    </row>
    <row r="1569" spans="6:9">
      <c r="F1569" s="83"/>
      <c r="G1569" s="83"/>
      <c r="H1569" s="83"/>
      <c r="I1569" s="83"/>
    </row>
    <row r="1570" spans="6:9">
      <c r="F1570" s="83"/>
      <c r="G1570" s="83"/>
      <c r="H1570" s="83"/>
      <c r="I1570" s="83"/>
    </row>
    <row r="1571" spans="6:9">
      <c r="F1571" s="83"/>
      <c r="G1571" s="83"/>
      <c r="H1571" s="83"/>
      <c r="I1571" s="83"/>
    </row>
    <row r="1572" spans="6:9">
      <c r="F1572" s="83"/>
      <c r="G1572" s="83"/>
      <c r="H1572" s="83"/>
      <c r="I1572" s="83"/>
    </row>
    <row r="1573" spans="6:9">
      <c r="F1573" s="83"/>
      <c r="G1573" s="83"/>
      <c r="H1573" s="83"/>
      <c r="I1573" s="83"/>
    </row>
    <row r="1574" spans="6:9">
      <c r="F1574" s="83"/>
      <c r="G1574" s="83"/>
      <c r="H1574" s="83"/>
      <c r="I1574" s="83"/>
    </row>
    <row r="1575" spans="6:9">
      <c r="F1575" s="83"/>
      <c r="G1575" s="83"/>
      <c r="H1575" s="83"/>
      <c r="I1575" s="83"/>
    </row>
    <row r="1576" spans="6:9">
      <c r="F1576" s="83"/>
      <c r="G1576" s="83"/>
      <c r="H1576" s="83"/>
      <c r="I1576" s="83"/>
    </row>
    <row r="1577" spans="6:9">
      <c r="F1577" s="83"/>
      <c r="G1577" s="83"/>
      <c r="H1577" s="83"/>
      <c r="I1577" s="83"/>
    </row>
    <row r="1578" spans="6:9">
      <c r="F1578" s="83"/>
      <c r="G1578" s="83"/>
      <c r="H1578" s="83"/>
      <c r="I1578" s="83"/>
    </row>
    <row r="1579" spans="6:9">
      <c r="F1579" s="83"/>
      <c r="G1579" s="83"/>
      <c r="H1579" s="83"/>
      <c r="I1579" s="83"/>
    </row>
    <row r="1580" spans="6:9">
      <c r="F1580" s="83"/>
      <c r="G1580" s="83"/>
      <c r="H1580" s="83"/>
      <c r="I1580" s="83"/>
    </row>
    <row r="1581" spans="6:9">
      <c r="F1581" s="83"/>
      <c r="G1581" s="83"/>
      <c r="H1581" s="83"/>
      <c r="I1581" s="83"/>
    </row>
    <row r="1582" spans="6:9">
      <c r="F1582" s="83"/>
      <c r="G1582" s="83"/>
      <c r="H1582" s="83"/>
      <c r="I1582" s="83"/>
    </row>
    <row r="1583" spans="6:9">
      <c r="F1583" s="83"/>
      <c r="G1583" s="83"/>
      <c r="H1583" s="83"/>
      <c r="I1583" s="83"/>
    </row>
    <row r="1584" spans="6:9">
      <c r="F1584" s="83"/>
      <c r="G1584" s="83"/>
      <c r="H1584" s="83"/>
      <c r="I1584" s="83"/>
    </row>
    <row r="1585" spans="6:9">
      <c r="F1585" s="83"/>
      <c r="G1585" s="83"/>
      <c r="H1585" s="83"/>
      <c r="I1585" s="83"/>
    </row>
    <row r="1586" spans="6:9">
      <c r="F1586" s="83"/>
      <c r="G1586" s="83"/>
      <c r="H1586" s="83"/>
      <c r="I1586" s="83"/>
    </row>
    <row r="1587" spans="6:9">
      <c r="F1587" s="83"/>
      <c r="G1587" s="83"/>
      <c r="H1587" s="83"/>
      <c r="I1587" s="83"/>
    </row>
    <row r="1588" spans="6:9">
      <c r="F1588" s="83"/>
      <c r="G1588" s="83"/>
      <c r="H1588" s="83"/>
      <c r="I1588" s="83"/>
    </row>
    <row r="1589" spans="6:9">
      <c r="F1589" s="83"/>
      <c r="G1589" s="83"/>
      <c r="H1589" s="83"/>
      <c r="I1589" s="83"/>
    </row>
    <row r="1590" spans="6:9">
      <c r="F1590" s="83"/>
      <c r="G1590" s="83"/>
      <c r="H1590" s="83"/>
      <c r="I1590" s="83"/>
    </row>
    <row r="1591" spans="6:9">
      <c r="F1591" s="83"/>
      <c r="G1591" s="83"/>
      <c r="H1591" s="83"/>
      <c r="I1591" s="83"/>
    </row>
    <row r="1592" spans="6:9">
      <c r="F1592" s="83"/>
      <c r="G1592" s="83"/>
      <c r="H1592" s="83"/>
      <c r="I1592" s="83"/>
    </row>
    <row r="1593" spans="6:9">
      <c r="F1593" s="83"/>
      <c r="G1593" s="83"/>
      <c r="H1593" s="83"/>
      <c r="I1593" s="83"/>
    </row>
    <row r="1594" spans="6:9">
      <c r="F1594" s="83"/>
      <c r="G1594" s="83"/>
      <c r="H1594" s="83"/>
      <c r="I1594" s="83"/>
    </row>
    <row r="1595" spans="6:9">
      <c r="F1595" s="83"/>
      <c r="G1595" s="83"/>
      <c r="H1595" s="83"/>
      <c r="I1595" s="83"/>
    </row>
    <row r="1596" spans="6:9">
      <c r="F1596" s="83"/>
      <c r="G1596" s="83"/>
      <c r="H1596" s="83"/>
      <c r="I1596" s="83"/>
    </row>
    <row r="1597" spans="6:9">
      <c r="F1597" s="83"/>
      <c r="G1597" s="83"/>
      <c r="H1597" s="83"/>
      <c r="I1597" s="83"/>
    </row>
    <row r="1598" spans="6:9">
      <c r="F1598" s="83"/>
      <c r="G1598" s="83"/>
      <c r="H1598" s="83"/>
      <c r="I1598" s="83"/>
    </row>
    <row r="1599" spans="6:9">
      <c r="F1599" s="83"/>
      <c r="G1599" s="83"/>
      <c r="H1599" s="83"/>
      <c r="I1599" s="83"/>
    </row>
    <row r="1600" spans="6:9">
      <c r="F1600" s="83"/>
      <c r="G1600" s="83"/>
      <c r="H1600" s="83"/>
      <c r="I1600" s="83"/>
    </row>
    <row r="1601" spans="6:9">
      <c r="F1601" s="83"/>
      <c r="G1601" s="83"/>
      <c r="H1601" s="83"/>
      <c r="I1601" s="83"/>
    </row>
    <row r="1602" spans="6:9">
      <c r="F1602" s="83"/>
      <c r="G1602" s="83"/>
      <c r="H1602" s="83"/>
      <c r="I1602" s="83"/>
    </row>
    <row r="1603" spans="6:9">
      <c r="F1603" s="83"/>
      <c r="G1603" s="83"/>
      <c r="H1603" s="83"/>
      <c r="I1603" s="83"/>
    </row>
    <row r="1604" spans="6:9">
      <c r="F1604" s="83"/>
      <c r="G1604" s="83"/>
      <c r="H1604" s="83"/>
      <c r="I1604" s="83"/>
    </row>
    <row r="1605" spans="6:9">
      <c r="F1605" s="83"/>
      <c r="G1605" s="83"/>
      <c r="H1605" s="83"/>
      <c r="I1605" s="83"/>
    </row>
    <row r="1606" spans="6:9">
      <c r="F1606" s="83"/>
      <c r="G1606" s="83"/>
      <c r="H1606" s="83"/>
      <c r="I1606" s="83"/>
    </row>
    <row r="1607" spans="6:9">
      <c r="F1607" s="83"/>
      <c r="G1607" s="83"/>
      <c r="H1607" s="83"/>
      <c r="I1607" s="83"/>
    </row>
    <row r="1608" spans="6:9">
      <c r="F1608" s="83"/>
      <c r="G1608" s="83"/>
      <c r="H1608" s="83"/>
      <c r="I1608" s="83"/>
    </row>
    <row r="1609" spans="6:9">
      <c r="F1609" s="83"/>
      <c r="G1609" s="83"/>
      <c r="H1609" s="83"/>
      <c r="I1609" s="83"/>
    </row>
    <row r="1610" spans="6:9">
      <c r="F1610" s="83"/>
      <c r="G1610" s="83"/>
      <c r="H1610" s="83"/>
      <c r="I1610" s="83"/>
    </row>
    <row r="1611" spans="6:9">
      <c r="F1611" s="83"/>
      <c r="G1611" s="83"/>
      <c r="H1611" s="83"/>
      <c r="I1611" s="83"/>
    </row>
    <row r="1612" spans="6:9">
      <c r="F1612" s="83"/>
      <c r="G1612" s="83"/>
      <c r="H1612" s="83"/>
      <c r="I1612" s="83"/>
    </row>
    <row r="1613" spans="6:9">
      <c r="F1613" s="83"/>
      <c r="G1613" s="83"/>
      <c r="H1613" s="83"/>
      <c r="I1613" s="83"/>
    </row>
    <row r="1614" spans="6:9">
      <c r="F1614" s="83"/>
      <c r="G1614" s="83"/>
      <c r="H1614" s="83"/>
      <c r="I1614" s="83"/>
    </row>
    <row r="1615" spans="6:9">
      <c r="F1615" s="83"/>
      <c r="G1615" s="83"/>
      <c r="H1615" s="83"/>
      <c r="I1615" s="83"/>
    </row>
    <row r="1616" spans="6:9">
      <c r="F1616" s="83"/>
      <c r="G1616" s="83"/>
      <c r="H1616" s="83"/>
      <c r="I1616" s="83"/>
    </row>
    <row r="1617" spans="6:9">
      <c r="F1617" s="83"/>
      <c r="G1617" s="83"/>
      <c r="H1617" s="83"/>
      <c r="I1617" s="83"/>
    </row>
    <row r="1618" spans="6:9">
      <c r="F1618" s="83"/>
      <c r="G1618" s="83"/>
      <c r="H1618" s="83"/>
      <c r="I1618" s="83"/>
    </row>
    <row r="1619" spans="6:9">
      <c r="F1619" s="83"/>
      <c r="G1619" s="83"/>
      <c r="H1619" s="83"/>
      <c r="I1619" s="83"/>
    </row>
    <row r="1620" spans="6:9">
      <c r="F1620" s="83"/>
      <c r="G1620" s="83"/>
      <c r="H1620" s="83"/>
      <c r="I1620" s="83"/>
    </row>
    <row r="1621" spans="6:9">
      <c r="F1621" s="83"/>
      <c r="G1621" s="83"/>
      <c r="H1621" s="83"/>
      <c r="I1621" s="83"/>
    </row>
    <row r="1622" spans="6:9">
      <c r="F1622" s="83"/>
      <c r="G1622" s="83"/>
      <c r="H1622" s="83"/>
      <c r="I1622" s="83"/>
    </row>
    <row r="1623" spans="6:9">
      <c r="F1623" s="83"/>
      <c r="G1623" s="83"/>
      <c r="H1623" s="83"/>
      <c r="I1623" s="83"/>
    </row>
    <row r="1624" spans="6:9">
      <c r="F1624" s="83"/>
      <c r="G1624" s="83"/>
      <c r="H1624" s="83"/>
      <c r="I1624" s="83"/>
    </row>
    <row r="1625" spans="6:9">
      <c r="F1625" s="83"/>
      <c r="G1625" s="83"/>
      <c r="H1625" s="83"/>
      <c r="I1625" s="83"/>
    </row>
    <row r="1626" spans="6:9">
      <c r="F1626" s="83"/>
      <c r="G1626" s="83"/>
      <c r="H1626" s="83"/>
      <c r="I1626" s="83"/>
    </row>
    <row r="1627" spans="6:9">
      <c r="F1627" s="83"/>
      <c r="G1627" s="83"/>
      <c r="H1627" s="83"/>
      <c r="I1627" s="83"/>
    </row>
    <row r="1628" spans="6:9">
      <c r="F1628" s="83"/>
      <c r="G1628" s="83"/>
      <c r="H1628" s="83"/>
      <c r="I1628" s="83"/>
    </row>
    <row r="1629" spans="6:9">
      <c r="F1629" s="83"/>
      <c r="G1629" s="83"/>
      <c r="H1629" s="83"/>
      <c r="I1629" s="83"/>
    </row>
    <row r="1630" spans="6:9">
      <c r="F1630" s="83"/>
      <c r="G1630" s="83"/>
      <c r="H1630" s="83"/>
      <c r="I1630" s="83"/>
    </row>
    <row r="1631" spans="6:9">
      <c r="F1631" s="83"/>
      <c r="G1631" s="83"/>
      <c r="H1631" s="83"/>
      <c r="I1631" s="83"/>
    </row>
    <row r="1632" spans="6:9">
      <c r="F1632" s="83"/>
      <c r="G1632" s="83"/>
      <c r="H1632" s="83"/>
      <c r="I1632" s="83"/>
    </row>
    <row r="1633" spans="6:9">
      <c r="F1633" s="83"/>
      <c r="G1633" s="83"/>
      <c r="H1633" s="83"/>
      <c r="I1633" s="83"/>
    </row>
    <row r="1634" spans="6:9">
      <c r="F1634" s="83"/>
      <c r="G1634" s="83"/>
      <c r="H1634" s="83"/>
      <c r="I1634" s="83"/>
    </row>
    <row r="1635" spans="6:9">
      <c r="F1635" s="83"/>
      <c r="G1635" s="83"/>
      <c r="H1635" s="83"/>
      <c r="I1635" s="83"/>
    </row>
    <row r="1636" spans="6:9">
      <c r="F1636" s="83"/>
      <c r="G1636" s="83"/>
      <c r="H1636" s="83"/>
      <c r="I1636" s="83"/>
    </row>
    <row r="1637" spans="6:9">
      <c r="F1637" s="83"/>
      <c r="G1637" s="83"/>
      <c r="H1637" s="83"/>
      <c r="I1637" s="83"/>
    </row>
    <row r="1638" spans="6:9">
      <c r="F1638" s="83"/>
      <c r="G1638" s="83"/>
      <c r="H1638" s="83"/>
      <c r="I1638" s="83"/>
    </row>
    <row r="1639" spans="6:9">
      <c r="F1639" s="83"/>
      <c r="G1639" s="83"/>
      <c r="H1639" s="83"/>
      <c r="I1639" s="83"/>
    </row>
    <row r="1640" spans="6:9">
      <c r="F1640" s="83"/>
      <c r="G1640" s="83"/>
      <c r="H1640" s="83"/>
      <c r="I1640" s="83"/>
    </row>
    <row r="1641" spans="6:9">
      <c r="F1641" s="83"/>
      <c r="G1641" s="83"/>
      <c r="H1641" s="83"/>
      <c r="I1641" s="83"/>
    </row>
    <row r="1642" spans="6:9">
      <c r="F1642" s="83"/>
      <c r="G1642" s="83"/>
      <c r="H1642" s="83"/>
      <c r="I1642" s="83"/>
    </row>
    <row r="1643" spans="6:9">
      <c r="F1643" s="83"/>
      <c r="G1643" s="83"/>
      <c r="H1643" s="83"/>
      <c r="I1643" s="83"/>
    </row>
    <row r="1644" spans="6:9">
      <c r="F1644" s="83"/>
      <c r="G1644" s="83"/>
      <c r="H1644" s="83"/>
      <c r="I1644" s="83"/>
    </row>
    <row r="1645" spans="6:9">
      <c r="F1645" s="83"/>
      <c r="G1645" s="83"/>
      <c r="H1645" s="83"/>
      <c r="I1645" s="83"/>
    </row>
    <row r="1646" spans="6:9">
      <c r="F1646" s="83"/>
      <c r="G1646" s="83"/>
      <c r="H1646" s="83"/>
      <c r="I1646" s="83"/>
    </row>
    <row r="1647" spans="6:9">
      <c r="F1647" s="83"/>
      <c r="G1647" s="83"/>
      <c r="H1647" s="83"/>
      <c r="I1647" s="83"/>
    </row>
    <row r="1648" spans="6:9">
      <c r="F1648" s="83"/>
      <c r="G1648" s="83"/>
      <c r="H1648" s="83"/>
      <c r="I1648" s="83"/>
    </row>
    <row r="1649" spans="6:9">
      <c r="F1649" s="83"/>
      <c r="G1649" s="83"/>
      <c r="H1649" s="83"/>
      <c r="I1649" s="83"/>
    </row>
    <row r="1650" spans="6:9">
      <c r="F1650" s="83"/>
      <c r="G1650" s="83"/>
      <c r="H1650" s="83"/>
      <c r="I1650" s="83"/>
    </row>
    <row r="1651" spans="6:9">
      <c r="F1651" s="83"/>
      <c r="G1651" s="83"/>
      <c r="H1651" s="83"/>
      <c r="I1651" s="83"/>
    </row>
    <row r="1652" spans="6:9">
      <c r="F1652" s="83"/>
      <c r="G1652" s="83"/>
      <c r="H1652" s="83"/>
      <c r="I1652" s="83"/>
    </row>
    <row r="1653" spans="6:9">
      <c r="F1653" s="83"/>
      <c r="G1653" s="83"/>
      <c r="H1653" s="83"/>
      <c r="I1653" s="83"/>
    </row>
    <row r="1654" spans="6:9">
      <c r="F1654" s="83"/>
      <c r="G1654" s="83"/>
      <c r="H1654" s="83"/>
      <c r="I1654" s="83"/>
    </row>
    <row r="1655" spans="6:9">
      <c r="F1655" s="83"/>
      <c r="G1655" s="83"/>
      <c r="H1655" s="83"/>
      <c r="I1655" s="83"/>
    </row>
    <row r="1656" spans="6:9">
      <c r="F1656" s="83"/>
      <c r="G1656" s="83"/>
      <c r="H1656" s="83"/>
      <c r="I1656" s="83"/>
    </row>
    <row r="1657" spans="6:9">
      <c r="F1657" s="83"/>
      <c r="G1657" s="83"/>
      <c r="H1657" s="83"/>
      <c r="I1657" s="83"/>
    </row>
    <row r="1658" spans="6:9">
      <c r="F1658" s="83"/>
      <c r="G1658" s="83"/>
      <c r="H1658" s="83"/>
      <c r="I1658" s="83"/>
    </row>
    <row r="1659" spans="6:9">
      <c r="F1659" s="83"/>
      <c r="G1659" s="83"/>
      <c r="H1659" s="83"/>
      <c r="I1659" s="83"/>
    </row>
    <row r="1660" spans="6:9">
      <c r="F1660" s="83"/>
      <c r="G1660" s="83"/>
      <c r="H1660" s="83"/>
      <c r="I1660" s="83"/>
    </row>
    <row r="1661" spans="6:9">
      <c r="F1661" s="83"/>
      <c r="G1661" s="83"/>
      <c r="H1661" s="83"/>
      <c r="I1661" s="83"/>
    </row>
    <row r="1662" spans="6:9">
      <c r="F1662" s="83"/>
      <c r="G1662" s="83"/>
      <c r="H1662" s="83"/>
      <c r="I1662" s="83"/>
    </row>
    <row r="1663" spans="6:9">
      <c r="F1663" s="83"/>
      <c r="G1663" s="83"/>
      <c r="H1663" s="83"/>
      <c r="I1663" s="83"/>
    </row>
    <row r="1664" spans="6:9">
      <c r="F1664" s="83"/>
      <c r="G1664" s="83"/>
      <c r="H1664" s="83"/>
      <c r="I1664" s="83"/>
    </row>
    <row r="1665" spans="6:9">
      <c r="F1665" s="83"/>
      <c r="G1665" s="83"/>
      <c r="H1665" s="83"/>
      <c r="I1665" s="83"/>
    </row>
    <row r="1666" spans="6:9">
      <c r="F1666" s="83"/>
      <c r="G1666" s="83"/>
      <c r="H1666" s="83"/>
      <c r="I1666" s="83"/>
    </row>
    <row r="1667" spans="6:9">
      <c r="F1667" s="83"/>
      <c r="G1667" s="83"/>
      <c r="H1667" s="83"/>
      <c r="I1667" s="83"/>
    </row>
    <row r="1668" spans="6:9">
      <c r="F1668" s="83"/>
      <c r="G1668" s="83"/>
      <c r="H1668" s="83"/>
      <c r="I1668" s="83"/>
    </row>
    <row r="1669" spans="6:9">
      <c r="F1669" s="83"/>
      <c r="G1669" s="83"/>
      <c r="H1669" s="83"/>
      <c r="I1669" s="83"/>
    </row>
    <row r="1670" spans="6:9">
      <c r="F1670" s="83"/>
      <c r="G1670" s="83"/>
      <c r="H1670" s="83"/>
      <c r="I1670" s="83"/>
    </row>
    <row r="1671" spans="6:9">
      <c r="F1671" s="83"/>
      <c r="G1671" s="83"/>
      <c r="H1671" s="83"/>
      <c r="I1671" s="83"/>
    </row>
    <row r="1672" spans="6:9">
      <c r="F1672" s="83"/>
      <c r="G1672" s="83"/>
      <c r="H1672" s="83"/>
      <c r="I1672" s="83"/>
    </row>
    <row r="1673" spans="6:9">
      <c r="F1673" s="83"/>
      <c r="G1673" s="83"/>
      <c r="H1673" s="83"/>
      <c r="I1673" s="83"/>
    </row>
    <row r="1674" spans="6:9">
      <c r="F1674" s="83"/>
      <c r="G1674" s="83"/>
      <c r="H1674" s="83"/>
      <c r="I1674" s="83"/>
    </row>
    <row r="1675" spans="6:9">
      <c r="F1675" s="83"/>
      <c r="G1675" s="83"/>
      <c r="H1675" s="83"/>
      <c r="I1675" s="83"/>
    </row>
    <row r="1676" spans="6:9">
      <c r="F1676" s="83"/>
      <c r="G1676" s="83"/>
      <c r="H1676" s="83"/>
      <c r="I1676" s="83"/>
    </row>
    <row r="1677" spans="6:9">
      <c r="F1677" s="83"/>
      <c r="G1677" s="83"/>
      <c r="H1677" s="83"/>
      <c r="I1677" s="83"/>
    </row>
    <row r="1678" spans="6:9">
      <c r="F1678" s="83"/>
      <c r="G1678" s="83"/>
      <c r="H1678" s="83"/>
      <c r="I1678" s="83"/>
    </row>
    <row r="1679" spans="6:9">
      <c r="F1679" s="83"/>
      <c r="G1679" s="83"/>
      <c r="H1679" s="83"/>
      <c r="I1679" s="83"/>
    </row>
    <row r="1680" spans="6:9">
      <c r="F1680" s="83"/>
      <c r="G1680" s="83"/>
      <c r="H1680" s="83"/>
      <c r="I1680" s="83"/>
    </row>
    <row r="1681" spans="6:9">
      <c r="F1681" s="83"/>
      <c r="G1681" s="83"/>
      <c r="H1681" s="83"/>
      <c r="I1681" s="83"/>
    </row>
    <row r="1682" spans="6:9">
      <c r="F1682" s="83"/>
      <c r="G1682" s="83"/>
      <c r="H1682" s="83"/>
      <c r="I1682" s="83"/>
    </row>
    <row r="1683" spans="6:9">
      <c r="F1683" s="83"/>
      <c r="G1683" s="83"/>
      <c r="H1683" s="83"/>
      <c r="I1683" s="83"/>
    </row>
    <row r="1684" spans="6:9">
      <c r="F1684" s="83"/>
      <c r="G1684" s="83"/>
      <c r="H1684" s="83"/>
      <c r="I1684" s="83"/>
    </row>
    <row r="1685" spans="6:9">
      <c r="F1685" s="83"/>
      <c r="G1685" s="83"/>
      <c r="H1685" s="83"/>
      <c r="I1685" s="83"/>
    </row>
    <row r="1686" spans="6:9">
      <c r="F1686" s="83"/>
      <c r="G1686" s="83"/>
      <c r="H1686" s="83"/>
      <c r="I1686" s="83"/>
    </row>
    <row r="1687" spans="6:9">
      <c r="F1687" s="83"/>
      <c r="G1687" s="83"/>
      <c r="H1687" s="83"/>
      <c r="I1687" s="83"/>
    </row>
    <row r="1688" spans="6:9">
      <c r="F1688" s="83"/>
      <c r="G1688" s="83"/>
      <c r="H1688" s="83"/>
      <c r="I1688" s="83"/>
    </row>
    <row r="1689" spans="6:9">
      <c r="F1689" s="83"/>
      <c r="G1689" s="83"/>
      <c r="H1689" s="83"/>
      <c r="I1689" s="83"/>
    </row>
    <row r="1690" spans="6:9">
      <c r="F1690" s="83"/>
      <c r="G1690" s="83"/>
      <c r="H1690" s="83"/>
      <c r="I1690" s="83"/>
    </row>
    <row r="1691" spans="6:9">
      <c r="F1691" s="83"/>
      <c r="G1691" s="83"/>
      <c r="H1691" s="83"/>
      <c r="I1691" s="83"/>
    </row>
    <row r="1692" spans="6:9">
      <c r="F1692" s="83"/>
      <c r="G1692" s="83"/>
      <c r="H1692" s="83"/>
      <c r="I1692" s="83"/>
    </row>
    <row r="1693" spans="6:9">
      <c r="F1693" s="83"/>
      <c r="G1693" s="83"/>
      <c r="H1693" s="83"/>
      <c r="I1693" s="83"/>
    </row>
    <row r="1694" spans="6:9">
      <c r="F1694" s="83"/>
      <c r="G1694" s="83"/>
      <c r="H1694" s="83"/>
      <c r="I1694" s="83"/>
    </row>
    <row r="1695" spans="6:9">
      <c r="F1695" s="83"/>
      <c r="G1695" s="83"/>
      <c r="H1695" s="83"/>
      <c r="I1695" s="83"/>
    </row>
    <row r="1696" spans="6:9">
      <c r="F1696" s="83"/>
      <c r="G1696" s="83"/>
      <c r="H1696" s="83"/>
      <c r="I1696" s="83"/>
    </row>
    <row r="1697" spans="6:9">
      <c r="F1697" s="83"/>
      <c r="G1697" s="83"/>
      <c r="H1697" s="83"/>
      <c r="I1697" s="83"/>
    </row>
    <row r="1698" spans="6:9">
      <c r="F1698" s="83"/>
      <c r="G1698" s="83"/>
      <c r="H1698" s="83"/>
      <c r="I1698" s="83"/>
    </row>
    <row r="1699" spans="6:9">
      <c r="F1699" s="83"/>
      <c r="G1699" s="83"/>
      <c r="H1699" s="83"/>
      <c r="I1699" s="83"/>
    </row>
    <row r="1700" spans="6:9">
      <c r="F1700" s="83"/>
      <c r="G1700" s="83"/>
      <c r="H1700" s="83"/>
      <c r="I1700" s="83"/>
    </row>
    <row r="1701" spans="6:9">
      <c r="F1701" s="83"/>
      <c r="G1701" s="83"/>
      <c r="H1701" s="83"/>
      <c r="I1701" s="83"/>
    </row>
    <row r="1702" spans="6:9">
      <c r="F1702" s="83"/>
      <c r="G1702" s="83"/>
      <c r="H1702" s="83"/>
      <c r="I1702" s="83"/>
    </row>
    <row r="1703" spans="6:9">
      <c r="F1703" s="83"/>
      <c r="G1703" s="83"/>
      <c r="H1703" s="83"/>
      <c r="I1703" s="83"/>
    </row>
    <row r="1704" spans="6:9">
      <c r="F1704" s="83"/>
      <c r="G1704" s="83"/>
      <c r="H1704" s="83"/>
      <c r="I1704" s="83"/>
    </row>
    <row r="1705" spans="6:9">
      <c r="F1705" s="83"/>
      <c r="G1705" s="83"/>
      <c r="H1705" s="83"/>
      <c r="I1705" s="83"/>
    </row>
    <row r="1706" spans="6:9">
      <c r="F1706" s="83"/>
      <c r="G1706" s="83"/>
      <c r="H1706" s="83"/>
      <c r="I1706" s="83"/>
    </row>
    <row r="1707" spans="6:9">
      <c r="F1707" s="83"/>
      <c r="G1707" s="83"/>
      <c r="H1707" s="83"/>
      <c r="I1707" s="83"/>
    </row>
    <row r="1708" spans="6:9">
      <c r="F1708" s="83"/>
      <c r="G1708" s="83"/>
      <c r="H1708" s="83"/>
      <c r="I1708" s="83"/>
    </row>
    <row r="1709" spans="6:9">
      <c r="F1709" s="83"/>
      <c r="G1709" s="83"/>
      <c r="H1709" s="83"/>
      <c r="I1709" s="83"/>
    </row>
    <row r="1710" spans="6:9">
      <c r="F1710" s="83"/>
      <c r="G1710" s="83"/>
      <c r="H1710" s="83"/>
      <c r="I1710" s="83"/>
    </row>
    <row r="1711" spans="6:9">
      <c r="F1711" s="83"/>
      <c r="G1711" s="83"/>
      <c r="H1711" s="83"/>
      <c r="I1711" s="83"/>
    </row>
    <row r="1712" spans="6:9">
      <c r="F1712" s="83"/>
      <c r="G1712" s="83"/>
      <c r="H1712" s="83"/>
      <c r="I1712" s="83"/>
    </row>
    <row r="1713" spans="6:9">
      <c r="F1713" s="83"/>
      <c r="G1713" s="83"/>
      <c r="H1713" s="83"/>
      <c r="I1713" s="83"/>
    </row>
    <row r="1714" spans="6:9">
      <c r="F1714" s="83"/>
      <c r="G1714" s="83"/>
      <c r="H1714" s="83"/>
      <c r="I1714" s="83"/>
    </row>
    <row r="1715" spans="6:9">
      <c r="F1715" s="83"/>
      <c r="G1715" s="83"/>
      <c r="H1715" s="83"/>
      <c r="I1715" s="83"/>
    </row>
    <row r="1716" spans="6:9">
      <c r="F1716" s="83"/>
      <c r="G1716" s="83"/>
      <c r="H1716" s="83"/>
      <c r="I1716" s="83"/>
    </row>
    <row r="1717" spans="6:9">
      <c r="F1717" s="83"/>
      <c r="G1717" s="83"/>
      <c r="H1717" s="83"/>
      <c r="I1717" s="83"/>
    </row>
    <row r="1718" spans="6:9">
      <c r="F1718" s="83"/>
      <c r="G1718" s="83"/>
      <c r="H1718" s="83"/>
      <c r="I1718" s="83"/>
    </row>
    <row r="1719" spans="6:9">
      <c r="F1719" s="83"/>
      <c r="G1719" s="83"/>
      <c r="H1719" s="83"/>
      <c r="I1719" s="83"/>
    </row>
    <row r="1720" spans="6:9">
      <c r="F1720" s="83"/>
      <c r="G1720" s="83"/>
      <c r="H1720" s="83"/>
      <c r="I1720" s="83"/>
    </row>
    <row r="1721" spans="6:9">
      <c r="F1721" s="83"/>
      <c r="G1721" s="83"/>
      <c r="H1721" s="83"/>
      <c r="I1721" s="83"/>
    </row>
    <row r="1722" spans="6:9">
      <c r="F1722" s="83"/>
      <c r="G1722" s="83"/>
      <c r="H1722" s="83"/>
      <c r="I1722" s="83"/>
    </row>
    <row r="1723" spans="6:9">
      <c r="F1723" s="83"/>
      <c r="G1723" s="83"/>
      <c r="H1723" s="83"/>
      <c r="I1723" s="83"/>
    </row>
    <row r="1724" spans="6:9">
      <c r="F1724" s="83"/>
      <c r="G1724" s="83"/>
      <c r="H1724" s="83"/>
      <c r="I1724" s="83"/>
    </row>
    <row r="1725" spans="6:9">
      <c r="F1725" s="83"/>
      <c r="G1725" s="83"/>
      <c r="H1725" s="83"/>
      <c r="I1725" s="83"/>
    </row>
    <row r="1726" spans="6:9">
      <c r="F1726" s="83"/>
      <c r="G1726" s="83"/>
      <c r="H1726" s="83"/>
      <c r="I1726" s="83"/>
    </row>
    <row r="1727" spans="6:9">
      <c r="F1727" s="83"/>
      <c r="G1727" s="83"/>
      <c r="H1727" s="83"/>
      <c r="I1727" s="83"/>
    </row>
    <row r="1728" spans="6:9">
      <c r="F1728" s="83"/>
      <c r="G1728" s="83"/>
      <c r="H1728" s="83"/>
      <c r="I1728" s="83"/>
    </row>
    <row r="1729" spans="6:9">
      <c r="F1729" s="83"/>
      <c r="G1729" s="83"/>
      <c r="H1729" s="83"/>
      <c r="I1729" s="83"/>
    </row>
    <row r="1730" spans="6:9">
      <c r="F1730" s="83"/>
      <c r="G1730" s="83"/>
      <c r="H1730" s="83"/>
      <c r="I1730" s="83"/>
    </row>
    <row r="1731" spans="6:9">
      <c r="F1731" s="83"/>
      <c r="G1731" s="83"/>
      <c r="H1731" s="83"/>
      <c r="I1731" s="83"/>
    </row>
    <row r="1732" spans="6:9">
      <c r="F1732" s="83"/>
      <c r="G1732" s="83"/>
      <c r="H1732" s="83"/>
      <c r="I1732" s="83"/>
    </row>
    <row r="1733" spans="6:9">
      <c r="F1733" s="83"/>
      <c r="G1733" s="83"/>
      <c r="H1733" s="83"/>
      <c r="I1733" s="83"/>
    </row>
    <row r="1734" spans="6:9">
      <c r="F1734" s="83"/>
      <c r="G1734" s="83"/>
      <c r="H1734" s="83"/>
      <c r="I1734" s="83"/>
    </row>
    <row r="1735" spans="6:9">
      <c r="F1735" s="83"/>
      <c r="G1735" s="83"/>
      <c r="H1735" s="83"/>
      <c r="I1735" s="83"/>
    </row>
    <row r="1736" spans="6:9">
      <c r="F1736" s="83"/>
      <c r="G1736" s="83"/>
      <c r="H1736" s="83"/>
      <c r="I1736" s="83"/>
    </row>
    <row r="1737" spans="6:9">
      <c r="F1737" s="83"/>
      <c r="G1737" s="83"/>
      <c r="H1737" s="83"/>
      <c r="I1737" s="83"/>
    </row>
    <row r="1738" spans="6:9">
      <c r="F1738" s="83"/>
      <c r="G1738" s="83"/>
      <c r="H1738" s="83"/>
      <c r="I1738" s="83"/>
    </row>
    <row r="1739" spans="6:9">
      <c r="F1739" s="83"/>
      <c r="G1739" s="83"/>
      <c r="H1739" s="83"/>
      <c r="I1739" s="83"/>
    </row>
    <row r="1740" spans="6:9">
      <c r="F1740" s="83"/>
      <c r="G1740" s="83"/>
      <c r="H1740" s="83"/>
      <c r="I1740" s="83"/>
    </row>
    <row r="1741" spans="6:9">
      <c r="F1741" s="83"/>
      <c r="G1741" s="83"/>
      <c r="H1741" s="83"/>
      <c r="I1741" s="83"/>
    </row>
    <row r="1742" spans="6:9">
      <c r="F1742" s="83"/>
      <c r="G1742" s="83"/>
      <c r="H1742" s="83"/>
      <c r="I1742" s="83"/>
    </row>
    <row r="1743" spans="6:9">
      <c r="F1743" s="83"/>
      <c r="G1743" s="83"/>
      <c r="H1743" s="83"/>
      <c r="I1743" s="83"/>
    </row>
    <row r="1744" spans="6:9">
      <c r="F1744" s="83"/>
      <c r="G1744" s="83"/>
      <c r="H1744" s="83"/>
      <c r="I1744" s="83"/>
    </row>
    <row r="1745" spans="6:9">
      <c r="F1745" s="83"/>
      <c r="G1745" s="83"/>
      <c r="H1745" s="83"/>
      <c r="I1745" s="83"/>
    </row>
    <row r="1746" spans="6:9">
      <c r="F1746" s="83"/>
      <c r="G1746" s="83"/>
      <c r="H1746" s="83"/>
      <c r="I1746" s="83"/>
    </row>
    <row r="1747" spans="6:9">
      <c r="F1747" s="83"/>
      <c r="G1747" s="83"/>
      <c r="H1747" s="83"/>
      <c r="I1747" s="83"/>
    </row>
    <row r="1748" spans="6:9">
      <c r="F1748" s="83"/>
      <c r="G1748" s="83"/>
      <c r="H1748" s="83"/>
      <c r="I1748" s="83"/>
    </row>
    <row r="1749" spans="6:9">
      <c r="F1749" s="83"/>
      <c r="G1749" s="83"/>
      <c r="H1749" s="83"/>
      <c r="I1749" s="83"/>
    </row>
    <row r="1750" spans="6:9">
      <c r="F1750" s="83"/>
      <c r="G1750" s="83"/>
      <c r="H1750" s="83"/>
      <c r="I1750" s="83"/>
    </row>
    <row r="1751" spans="6:9">
      <c r="F1751" s="83"/>
      <c r="G1751" s="83"/>
      <c r="H1751" s="83"/>
      <c r="I1751" s="83"/>
    </row>
    <row r="1752" spans="6:9">
      <c r="F1752" s="83"/>
      <c r="G1752" s="83"/>
      <c r="H1752" s="83"/>
      <c r="I1752" s="83"/>
    </row>
    <row r="1753" spans="6:9">
      <c r="F1753" s="83"/>
      <c r="G1753" s="83"/>
      <c r="H1753" s="83"/>
      <c r="I1753" s="83"/>
    </row>
    <row r="1754" spans="6:9">
      <c r="F1754" s="83"/>
      <c r="G1754" s="83"/>
      <c r="H1754" s="83"/>
      <c r="I1754" s="83"/>
    </row>
    <row r="1755" spans="6:9">
      <c r="F1755" s="83"/>
      <c r="G1755" s="83"/>
      <c r="H1755" s="83"/>
      <c r="I1755" s="83"/>
    </row>
    <row r="1756" spans="6:9">
      <c r="F1756" s="83"/>
      <c r="G1756" s="83"/>
      <c r="H1756" s="83"/>
      <c r="I1756" s="83"/>
    </row>
    <row r="1757" spans="6:9">
      <c r="F1757" s="83"/>
      <c r="G1757" s="83"/>
      <c r="H1757" s="83"/>
      <c r="I1757" s="83"/>
    </row>
    <row r="1758" spans="6:9">
      <c r="F1758" s="83"/>
      <c r="G1758" s="83"/>
      <c r="H1758" s="83"/>
      <c r="I1758" s="83"/>
    </row>
    <row r="1759" spans="6:9">
      <c r="F1759" s="83"/>
      <c r="G1759" s="83"/>
      <c r="H1759" s="83"/>
      <c r="I1759" s="83"/>
    </row>
    <row r="1760" spans="6:9">
      <c r="F1760" s="83"/>
      <c r="G1760" s="83"/>
      <c r="H1760" s="83"/>
      <c r="I1760" s="83"/>
    </row>
    <row r="1761" spans="6:9">
      <c r="F1761" s="83"/>
      <c r="G1761" s="83"/>
      <c r="H1761" s="83"/>
      <c r="I1761" s="83"/>
    </row>
    <row r="1762" spans="6:9">
      <c r="F1762" s="83"/>
      <c r="G1762" s="83"/>
      <c r="H1762" s="83"/>
      <c r="I1762" s="83"/>
    </row>
    <row r="1763" spans="6:9">
      <c r="F1763" s="83"/>
      <c r="G1763" s="83"/>
      <c r="H1763" s="83"/>
      <c r="I1763" s="83"/>
    </row>
    <row r="1764" spans="6:9">
      <c r="F1764" s="83"/>
      <c r="G1764" s="83"/>
      <c r="H1764" s="83"/>
      <c r="I1764" s="83"/>
    </row>
    <row r="1765" spans="6:9">
      <c r="F1765" s="83"/>
      <c r="G1765" s="83"/>
      <c r="H1765" s="83"/>
      <c r="I1765" s="83"/>
    </row>
    <row r="1766" spans="6:9">
      <c r="F1766" s="83"/>
      <c r="G1766" s="83"/>
      <c r="H1766" s="83"/>
      <c r="I1766" s="83"/>
    </row>
    <row r="1767" spans="6:9">
      <c r="F1767" s="83"/>
      <c r="G1767" s="83"/>
      <c r="H1767" s="83"/>
      <c r="I1767" s="83"/>
    </row>
    <row r="1768" spans="6:9">
      <c r="F1768" s="83"/>
      <c r="G1768" s="83"/>
      <c r="H1768" s="83"/>
      <c r="I1768" s="83"/>
    </row>
    <row r="1769" spans="6:9">
      <c r="F1769" s="83"/>
      <c r="G1769" s="83"/>
      <c r="H1769" s="83"/>
      <c r="I1769" s="83"/>
    </row>
    <row r="1770" spans="6:9">
      <c r="F1770" s="83"/>
      <c r="G1770" s="83"/>
      <c r="H1770" s="83"/>
      <c r="I1770" s="83"/>
    </row>
    <row r="1771" spans="6:9">
      <c r="F1771" s="83"/>
      <c r="G1771" s="83"/>
      <c r="H1771" s="83"/>
      <c r="I1771" s="83"/>
    </row>
    <row r="1772" spans="6:9">
      <c r="F1772" s="83"/>
      <c r="G1772" s="83"/>
      <c r="H1772" s="83"/>
      <c r="I1772" s="83"/>
    </row>
    <row r="1773" spans="6:9">
      <c r="F1773" s="83"/>
      <c r="G1773" s="83"/>
      <c r="H1773" s="83"/>
      <c r="I1773" s="83"/>
    </row>
    <row r="1774" spans="6:9">
      <c r="F1774" s="83"/>
      <c r="G1774" s="83"/>
      <c r="H1774" s="83"/>
      <c r="I1774" s="83"/>
    </row>
    <row r="1775" spans="6:9">
      <c r="F1775" s="83"/>
      <c r="G1775" s="83"/>
      <c r="H1775" s="83"/>
      <c r="I1775" s="83"/>
    </row>
    <row r="1776" spans="6:9">
      <c r="F1776" s="83"/>
      <c r="G1776" s="83"/>
      <c r="H1776" s="83"/>
      <c r="I1776" s="83"/>
    </row>
    <row r="1777" spans="6:9">
      <c r="F1777" s="83"/>
      <c r="G1777" s="83"/>
      <c r="H1777" s="83"/>
      <c r="I1777" s="83"/>
    </row>
    <row r="1778" spans="6:9">
      <c r="F1778" s="83"/>
      <c r="G1778" s="83"/>
      <c r="H1778" s="83"/>
      <c r="I1778" s="83"/>
    </row>
    <row r="1779" spans="6:9">
      <c r="F1779" s="83"/>
      <c r="G1779" s="83"/>
      <c r="H1779" s="83"/>
      <c r="I1779" s="83"/>
    </row>
    <row r="1780" spans="6:9">
      <c r="F1780" s="83"/>
      <c r="G1780" s="83"/>
      <c r="H1780" s="83"/>
      <c r="I1780" s="83"/>
    </row>
    <row r="1781" spans="6:9">
      <c r="F1781" s="83"/>
      <c r="G1781" s="83"/>
      <c r="H1781" s="83"/>
      <c r="I1781" s="83"/>
    </row>
    <row r="1782" spans="6:9">
      <c r="F1782" s="83"/>
      <c r="G1782" s="83"/>
      <c r="H1782" s="83"/>
      <c r="I1782" s="83"/>
    </row>
    <row r="1783" spans="6:9">
      <c r="F1783" s="83"/>
      <c r="G1783" s="83"/>
      <c r="H1783" s="83"/>
      <c r="I1783" s="83"/>
    </row>
    <row r="1784" spans="6:9">
      <c r="F1784" s="83"/>
      <c r="G1784" s="83"/>
      <c r="H1784" s="83"/>
      <c r="I1784" s="83"/>
    </row>
    <row r="1785" spans="6:9">
      <c r="F1785" s="83"/>
      <c r="G1785" s="83"/>
      <c r="H1785" s="83"/>
      <c r="I1785" s="83"/>
    </row>
    <row r="1786" spans="6:9">
      <c r="F1786" s="83"/>
      <c r="G1786" s="83"/>
      <c r="H1786" s="83"/>
      <c r="I1786" s="83"/>
    </row>
    <row r="1787" spans="6:9">
      <c r="F1787" s="83"/>
      <c r="G1787" s="83"/>
      <c r="H1787" s="83"/>
      <c r="I1787" s="83"/>
    </row>
    <row r="1788" spans="6:9">
      <c r="F1788" s="83"/>
      <c r="G1788" s="83"/>
      <c r="H1788" s="83"/>
      <c r="I1788" s="83"/>
    </row>
    <row r="1789" spans="6:9">
      <c r="F1789" s="83"/>
      <c r="G1789" s="83"/>
      <c r="H1789" s="83"/>
      <c r="I1789" s="83"/>
    </row>
    <row r="1790" spans="6:9">
      <c r="F1790" s="83"/>
      <c r="G1790" s="83"/>
      <c r="H1790" s="83"/>
      <c r="I1790" s="83"/>
    </row>
    <row r="1791" spans="6:9">
      <c r="F1791" s="83"/>
      <c r="G1791" s="83"/>
      <c r="H1791" s="83"/>
      <c r="I1791" s="83"/>
    </row>
    <row r="1792" spans="6:9">
      <c r="F1792" s="83"/>
      <c r="G1792" s="83"/>
      <c r="H1792" s="83"/>
      <c r="I1792" s="83"/>
    </row>
    <row r="1793" spans="6:9">
      <c r="F1793" s="83"/>
      <c r="G1793" s="83"/>
      <c r="H1793" s="83"/>
      <c r="I1793" s="83"/>
    </row>
    <row r="1794" spans="6:9">
      <c r="F1794" s="83"/>
      <c r="G1794" s="83"/>
      <c r="H1794" s="83"/>
      <c r="I1794" s="83"/>
    </row>
    <row r="1795" spans="6:9">
      <c r="F1795" s="83"/>
      <c r="G1795" s="83"/>
      <c r="H1795" s="83"/>
      <c r="I1795" s="83"/>
    </row>
    <row r="1796" spans="6:9">
      <c r="F1796" s="83"/>
      <c r="G1796" s="83"/>
      <c r="H1796" s="83"/>
      <c r="I1796" s="83"/>
    </row>
    <row r="1797" spans="6:9">
      <c r="F1797" s="83"/>
      <c r="G1797" s="83"/>
      <c r="H1797" s="83"/>
      <c r="I1797" s="83"/>
    </row>
    <row r="1798" spans="6:9">
      <c r="F1798" s="83"/>
      <c r="G1798" s="83"/>
      <c r="H1798" s="83"/>
      <c r="I1798" s="83"/>
    </row>
    <row r="1799" spans="6:9">
      <c r="F1799" s="83"/>
      <c r="G1799" s="83"/>
      <c r="H1799" s="83"/>
      <c r="I1799" s="83"/>
    </row>
    <row r="1800" spans="6:9">
      <c r="F1800" s="83"/>
      <c r="G1800" s="83"/>
      <c r="H1800" s="83"/>
      <c r="I1800" s="83"/>
    </row>
    <row r="1801" spans="6:9">
      <c r="F1801" s="83"/>
      <c r="G1801" s="83"/>
      <c r="H1801" s="83"/>
      <c r="I1801" s="83"/>
    </row>
    <row r="1802" spans="6:9">
      <c r="F1802" s="83"/>
      <c r="G1802" s="83"/>
      <c r="H1802" s="83"/>
      <c r="I1802" s="83"/>
    </row>
    <row r="1803" spans="6:9">
      <c r="F1803" s="83"/>
      <c r="G1803" s="83"/>
      <c r="H1803" s="83"/>
      <c r="I1803" s="83"/>
    </row>
    <row r="1804" spans="6:9">
      <c r="F1804" s="83"/>
      <c r="G1804" s="83"/>
      <c r="H1804" s="83"/>
      <c r="I1804" s="83"/>
    </row>
    <row r="1805" spans="6:9">
      <c r="F1805" s="83"/>
      <c r="G1805" s="83"/>
      <c r="H1805" s="83"/>
      <c r="I1805" s="83"/>
    </row>
    <row r="1806" spans="6:9">
      <c r="F1806" s="83"/>
      <c r="G1806" s="83"/>
      <c r="H1806" s="83"/>
      <c r="I1806" s="83"/>
    </row>
    <row r="1807" spans="6:9">
      <c r="F1807" s="83"/>
      <c r="G1807" s="83"/>
      <c r="H1807" s="83"/>
      <c r="I1807" s="83"/>
    </row>
    <row r="1808" spans="6:9">
      <c r="F1808" s="83"/>
      <c r="G1808" s="83"/>
      <c r="H1808" s="83"/>
      <c r="I1808" s="83"/>
    </row>
    <row r="1809" spans="6:9">
      <c r="F1809" s="83"/>
      <c r="G1809" s="83"/>
      <c r="H1809" s="83"/>
      <c r="I1809" s="83"/>
    </row>
    <row r="1810" spans="6:9">
      <c r="F1810" s="83"/>
      <c r="G1810" s="83"/>
      <c r="H1810" s="83"/>
      <c r="I1810" s="83"/>
    </row>
    <row r="1811" spans="6:9">
      <c r="F1811" s="83"/>
      <c r="G1811" s="83"/>
      <c r="H1811" s="83"/>
      <c r="I1811" s="83"/>
    </row>
    <row r="1812" spans="6:9">
      <c r="F1812" s="83"/>
      <c r="G1812" s="83"/>
      <c r="H1812" s="83"/>
      <c r="I1812" s="83"/>
    </row>
    <row r="1813" spans="6:9">
      <c r="F1813" s="83"/>
      <c r="G1813" s="83"/>
      <c r="H1813" s="83"/>
      <c r="I1813" s="83"/>
    </row>
    <row r="1814" spans="6:9">
      <c r="F1814" s="83"/>
      <c r="G1814" s="83"/>
      <c r="H1814" s="83"/>
      <c r="I1814" s="83"/>
    </row>
    <row r="1815" spans="6:9">
      <c r="F1815" s="83"/>
      <c r="G1815" s="83"/>
      <c r="H1815" s="83"/>
      <c r="I1815" s="83"/>
    </row>
    <row r="1816" spans="6:9">
      <c r="F1816" s="83"/>
      <c r="G1816" s="83"/>
      <c r="H1816" s="83"/>
      <c r="I1816" s="83"/>
    </row>
    <row r="1817" spans="6:9">
      <c r="F1817" s="83"/>
      <c r="G1817" s="83"/>
      <c r="H1817" s="83"/>
      <c r="I1817" s="83"/>
    </row>
    <row r="1818" spans="6:9">
      <c r="F1818" s="83"/>
      <c r="G1818" s="83"/>
      <c r="H1818" s="83"/>
      <c r="I1818" s="83"/>
    </row>
    <row r="1819" spans="6:9">
      <c r="F1819" s="83"/>
      <c r="G1819" s="83"/>
      <c r="H1819" s="83"/>
      <c r="I1819" s="83"/>
    </row>
    <row r="1820" spans="6:9">
      <c r="F1820" s="83"/>
      <c r="G1820" s="83"/>
      <c r="H1820" s="83"/>
      <c r="I1820" s="83"/>
    </row>
    <row r="1821" spans="6:9">
      <c r="F1821" s="83"/>
      <c r="G1821" s="83"/>
      <c r="H1821" s="83"/>
      <c r="I1821" s="83"/>
    </row>
    <row r="1822" spans="6:9">
      <c r="F1822" s="83"/>
      <c r="G1822" s="83"/>
      <c r="H1822" s="83"/>
      <c r="I1822" s="83"/>
    </row>
    <row r="1823" spans="6:9">
      <c r="F1823" s="83"/>
      <c r="G1823" s="83"/>
      <c r="H1823" s="83"/>
      <c r="I1823" s="83"/>
    </row>
    <row r="1824" spans="6:9">
      <c r="F1824" s="83"/>
      <c r="G1824" s="83"/>
      <c r="H1824" s="83"/>
      <c r="I1824" s="83"/>
    </row>
    <row r="1825" spans="6:9">
      <c r="F1825" s="83"/>
      <c r="G1825" s="83"/>
      <c r="H1825" s="83"/>
      <c r="I1825" s="83"/>
    </row>
    <row r="1826" spans="6:9">
      <c r="F1826" s="83"/>
      <c r="G1826" s="83"/>
      <c r="H1826" s="83"/>
      <c r="I1826" s="83"/>
    </row>
    <row r="1827" spans="6:9">
      <c r="F1827" s="83"/>
      <c r="G1827" s="83"/>
      <c r="H1827" s="83"/>
      <c r="I1827" s="83"/>
    </row>
    <row r="1828" spans="6:9">
      <c r="F1828" s="83"/>
      <c r="G1828" s="83"/>
      <c r="H1828" s="83"/>
      <c r="I1828" s="83"/>
    </row>
    <row r="1829" spans="6:9">
      <c r="F1829" s="83"/>
      <c r="G1829" s="83"/>
      <c r="H1829" s="83"/>
      <c r="I1829" s="83"/>
    </row>
    <row r="1830" spans="6:9">
      <c r="F1830" s="83"/>
      <c r="G1830" s="83"/>
      <c r="H1830" s="83"/>
      <c r="I1830" s="83"/>
    </row>
    <row r="1831" spans="6:9">
      <c r="F1831" s="83"/>
      <c r="G1831" s="83"/>
      <c r="H1831" s="83"/>
      <c r="I1831" s="83"/>
    </row>
    <row r="1832" spans="6:9">
      <c r="F1832" s="83"/>
      <c r="G1832" s="83"/>
      <c r="H1832" s="83"/>
      <c r="I1832" s="83"/>
    </row>
    <row r="1833" spans="6:9">
      <c r="F1833" s="83"/>
      <c r="G1833" s="83"/>
      <c r="H1833" s="83"/>
      <c r="I1833" s="83"/>
    </row>
    <row r="1834" spans="6:9">
      <c r="F1834" s="83"/>
      <c r="G1834" s="83"/>
      <c r="H1834" s="83"/>
      <c r="I1834" s="83"/>
    </row>
    <row r="1835" spans="6:9">
      <c r="F1835" s="83"/>
      <c r="G1835" s="83"/>
      <c r="H1835" s="83"/>
      <c r="I1835" s="83"/>
    </row>
    <row r="1836" spans="6:9">
      <c r="F1836" s="83"/>
      <c r="G1836" s="83"/>
      <c r="H1836" s="83"/>
      <c r="I1836" s="83"/>
    </row>
    <row r="1837" spans="6:9">
      <c r="F1837" s="83"/>
      <c r="G1837" s="83"/>
      <c r="H1837" s="83"/>
      <c r="I1837" s="83"/>
    </row>
    <row r="1838" spans="6:9">
      <c r="F1838" s="83"/>
      <c r="G1838" s="83"/>
      <c r="H1838" s="83"/>
      <c r="I1838" s="83"/>
    </row>
    <row r="1839" spans="6:9">
      <c r="F1839" s="83"/>
      <c r="G1839" s="83"/>
      <c r="H1839" s="83"/>
      <c r="I1839" s="83"/>
    </row>
    <row r="1840" spans="6:9">
      <c r="F1840" s="83"/>
      <c r="G1840" s="83"/>
      <c r="H1840" s="83"/>
      <c r="I1840" s="83"/>
    </row>
    <row r="1841" spans="6:9">
      <c r="F1841" s="83"/>
      <c r="G1841" s="83"/>
      <c r="H1841" s="83"/>
      <c r="I1841" s="83"/>
    </row>
    <row r="1842" spans="6:9">
      <c r="F1842" s="83"/>
      <c r="G1842" s="83"/>
      <c r="H1842" s="83"/>
      <c r="I1842" s="83"/>
    </row>
    <row r="1843" spans="6:9">
      <c r="F1843" s="83"/>
      <c r="G1843" s="83"/>
      <c r="H1843" s="83"/>
      <c r="I1843" s="83"/>
    </row>
    <row r="1844" spans="6:9">
      <c r="F1844" s="83"/>
      <c r="G1844" s="83"/>
      <c r="H1844" s="83"/>
      <c r="I1844" s="83"/>
    </row>
    <row r="1845" spans="6:9">
      <c r="F1845" s="83"/>
      <c r="G1845" s="83"/>
      <c r="H1845" s="83"/>
      <c r="I1845" s="83"/>
    </row>
    <row r="1846" spans="6:9">
      <c r="F1846" s="83"/>
      <c r="G1846" s="83"/>
      <c r="H1846" s="83"/>
      <c r="I1846" s="83"/>
    </row>
    <row r="1847" spans="6:9">
      <c r="F1847" s="83"/>
      <c r="G1847" s="83"/>
      <c r="H1847" s="83"/>
      <c r="I1847" s="83"/>
    </row>
    <row r="1848" spans="6:9">
      <c r="F1848" s="83"/>
      <c r="G1848" s="83"/>
      <c r="H1848" s="83"/>
      <c r="I1848" s="83"/>
    </row>
    <row r="1849" spans="6:9">
      <c r="F1849" s="83"/>
      <c r="G1849" s="83"/>
      <c r="H1849" s="83"/>
      <c r="I1849" s="83"/>
    </row>
    <row r="1850" spans="6:9">
      <c r="F1850" s="83"/>
      <c r="G1850" s="83"/>
      <c r="H1850" s="83"/>
      <c r="I1850" s="83"/>
    </row>
    <row r="1851" spans="6:9">
      <c r="F1851" s="83"/>
      <c r="G1851" s="83"/>
      <c r="H1851" s="83"/>
      <c r="I1851" s="83"/>
    </row>
    <row r="1852" spans="6:9">
      <c r="F1852" s="83"/>
      <c r="G1852" s="83"/>
      <c r="H1852" s="83"/>
      <c r="I1852" s="83"/>
    </row>
    <row r="1853" spans="6:9">
      <c r="F1853" s="83"/>
      <c r="G1853" s="83"/>
      <c r="H1853" s="83"/>
      <c r="I1853" s="83"/>
    </row>
    <row r="1854" spans="6:9">
      <c r="F1854" s="83"/>
      <c r="G1854" s="83"/>
      <c r="H1854" s="83"/>
      <c r="I1854" s="83"/>
    </row>
    <row r="1855" spans="6:9">
      <c r="F1855" s="83"/>
      <c r="G1855" s="83"/>
      <c r="H1855" s="83"/>
      <c r="I1855" s="83"/>
    </row>
    <row r="1856" spans="6:9">
      <c r="F1856" s="83"/>
      <c r="G1856" s="83"/>
      <c r="H1856" s="83"/>
      <c r="I1856" s="83"/>
    </row>
    <row r="1857" spans="6:9">
      <c r="F1857" s="83"/>
      <c r="G1857" s="83"/>
      <c r="H1857" s="83"/>
      <c r="I1857" s="83"/>
    </row>
    <row r="1858" spans="6:9">
      <c r="F1858" s="83"/>
      <c r="G1858" s="83"/>
      <c r="H1858" s="83"/>
      <c r="I1858" s="83"/>
    </row>
    <row r="1859" spans="6:9">
      <c r="F1859" s="83"/>
      <c r="G1859" s="83"/>
      <c r="H1859" s="83"/>
      <c r="I1859" s="83"/>
    </row>
    <row r="1860" spans="6:9">
      <c r="F1860" s="83"/>
      <c r="G1860" s="83"/>
      <c r="H1860" s="83"/>
      <c r="I1860" s="83"/>
    </row>
    <row r="1861" spans="6:9">
      <c r="F1861" s="83"/>
      <c r="G1861" s="83"/>
      <c r="H1861" s="83"/>
      <c r="I1861" s="83"/>
    </row>
    <row r="1862" spans="6:9">
      <c r="F1862" s="83"/>
      <c r="G1862" s="83"/>
      <c r="H1862" s="83"/>
      <c r="I1862" s="83"/>
    </row>
    <row r="1863" spans="6:9">
      <c r="F1863" s="83"/>
      <c r="G1863" s="83"/>
      <c r="H1863" s="83"/>
      <c r="I1863" s="83"/>
    </row>
    <row r="1864" spans="6:9">
      <c r="F1864" s="83"/>
      <c r="G1864" s="83"/>
      <c r="H1864" s="83"/>
      <c r="I1864" s="83"/>
    </row>
    <row r="1865" spans="6:9">
      <c r="F1865" s="83"/>
      <c r="G1865" s="83"/>
      <c r="H1865" s="83"/>
      <c r="I1865" s="83"/>
    </row>
    <row r="1866" spans="6:9">
      <c r="F1866" s="83"/>
      <c r="G1866" s="83"/>
      <c r="H1866" s="83"/>
      <c r="I1866" s="83"/>
    </row>
    <row r="1867" spans="6:9">
      <c r="F1867" s="83"/>
      <c r="G1867" s="83"/>
      <c r="H1867" s="83"/>
      <c r="I1867" s="83"/>
    </row>
    <row r="1868" spans="6:9">
      <c r="F1868" s="83"/>
      <c r="G1868" s="83"/>
      <c r="H1868" s="83"/>
      <c r="I1868" s="83"/>
    </row>
    <row r="1869" spans="6:9">
      <c r="F1869" s="83"/>
      <c r="G1869" s="83"/>
      <c r="H1869" s="83"/>
      <c r="I1869" s="83"/>
    </row>
    <row r="1870" spans="6:9">
      <c r="F1870" s="83"/>
      <c r="G1870" s="83"/>
      <c r="H1870" s="83"/>
      <c r="I1870" s="83"/>
    </row>
    <row r="1871" spans="6:9">
      <c r="F1871" s="83"/>
      <c r="G1871" s="83"/>
      <c r="H1871" s="83"/>
      <c r="I1871" s="83"/>
    </row>
    <row r="1872" spans="6:9">
      <c r="F1872" s="83"/>
      <c r="G1872" s="83"/>
      <c r="H1872" s="83"/>
      <c r="I1872" s="83"/>
    </row>
    <row r="1873" spans="6:9">
      <c r="F1873" s="83"/>
      <c r="G1873" s="83"/>
      <c r="H1873" s="83"/>
      <c r="I1873" s="83"/>
    </row>
    <row r="1874" spans="6:9">
      <c r="F1874" s="83"/>
      <c r="G1874" s="83"/>
      <c r="H1874" s="83"/>
      <c r="I1874" s="83"/>
    </row>
    <row r="1875" spans="6:9">
      <c r="F1875" s="83"/>
      <c r="G1875" s="83"/>
      <c r="H1875" s="83"/>
      <c r="I1875" s="83"/>
    </row>
    <row r="1876" spans="6:9">
      <c r="F1876" s="83"/>
      <c r="G1876" s="83"/>
      <c r="H1876" s="83"/>
      <c r="I1876" s="83"/>
    </row>
    <row r="1877" spans="6:9">
      <c r="F1877" s="83"/>
      <c r="G1877" s="83"/>
      <c r="H1877" s="83"/>
      <c r="I1877" s="83"/>
    </row>
    <row r="1878" spans="6:9">
      <c r="F1878" s="83"/>
      <c r="G1878" s="83"/>
      <c r="H1878" s="83"/>
      <c r="I1878" s="83"/>
    </row>
    <row r="1879" spans="6:9">
      <c r="F1879" s="83"/>
      <c r="G1879" s="83"/>
      <c r="H1879" s="83"/>
      <c r="I1879" s="83"/>
    </row>
    <row r="1880" spans="6:9">
      <c r="F1880" s="83"/>
      <c r="G1880" s="83"/>
      <c r="H1880" s="83"/>
      <c r="I1880" s="83"/>
    </row>
    <row r="1881" spans="6:9">
      <c r="F1881" s="83"/>
      <c r="G1881" s="83"/>
      <c r="H1881" s="83"/>
      <c r="I1881" s="83"/>
    </row>
    <row r="1882" spans="6:9">
      <c r="F1882" s="83"/>
      <c r="G1882" s="83"/>
      <c r="H1882" s="83"/>
      <c r="I1882" s="83"/>
    </row>
    <row r="1883" spans="6:9">
      <c r="F1883" s="83"/>
      <c r="G1883" s="83"/>
      <c r="H1883" s="83"/>
      <c r="I1883" s="83"/>
    </row>
    <row r="1884" spans="6:9">
      <c r="F1884" s="83"/>
      <c r="G1884" s="83"/>
      <c r="H1884" s="83"/>
      <c r="I1884" s="83"/>
    </row>
    <row r="1885" spans="6:9">
      <c r="F1885" s="83"/>
      <c r="G1885" s="83"/>
      <c r="H1885" s="83"/>
      <c r="I1885" s="83"/>
    </row>
    <row r="1886" spans="6:9">
      <c r="F1886" s="83"/>
      <c r="G1886" s="83"/>
      <c r="H1886" s="83"/>
      <c r="I1886" s="83"/>
    </row>
    <row r="1887" spans="6:9">
      <c r="F1887" s="83"/>
      <c r="G1887" s="83"/>
      <c r="H1887" s="83"/>
      <c r="I1887" s="83"/>
    </row>
    <row r="1888" spans="6:9">
      <c r="F1888" s="83"/>
      <c r="G1888" s="83"/>
      <c r="H1888" s="83"/>
      <c r="I1888" s="83"/>
    </row>
    <row r="1889" spans="6:9">
      <c r="F1889" s="83"/>
      <c r="G1889" s="83"/>
      <c r="H1889" s="83"/>
      <c r="I1889" s="83"/>
    </row>
    <row r="1890" spans="6:9">
      <c r="F1890" s="83"/>
      <c r="G1890" s="83"/>
      <c r="H1890" s="83"/>
      <c r="I1890" s="83"/>
    </row>
    <row r="1891" spans="6:9">
      <c r="F1891" s="83"/>
      <c r="G1891" s="83"/>
      <c r="H1891" s="83"/>
      <c r="I1891" s="83"/>
    </row>
    <row r="1892" spans="6:9">
      <c r="F1892" s="83"/>
      <c r="G1892" s="83"/>
      <c r="H1892" s="83"/>
      <c r="I1892" s="83"/>
    </row>
    <row r="1893" spans="6:9">
      <c r="F1893" s="83"/>
      <c r="G1893" s="83"/>
      <c r="H1893" s="83"/>
      <c r="I1893" s="83"/>
    </row>
    <row r="1894" spans="6:9">
      <c r="F1894" s="83"/>
      <c r="G1894" s="83"/>
      <c r="H1894" s="83"/>
      <c r="I1894" s="83"/>
    </row>
    <row r="1895" spans="6:9">
      <c r="F1895" s="83"/>
      <c r="G1895" s="83"/>
      <c r="H1895" s="83"/>
      <c r="I1895" s="83"/>
    </row>
    <row r="1896" spans="6:9">
      <c r="F1896" s="83"/>
      <c r="G1896" s="83"/>
      <c r="H1896" s="83"/>
      <c r="I1896" s="83"/>
    </row>
    <row r="1897" spans="6:9">
      <c r="F1897" s="83"/>
      <c r="G1897" s="83"/>
      <c r="H1897" s="83"/>
      <c r="I1897" s="83"/>
    </row>
    <row r="1898" spans="6:9">
      <c r="F1898" s="83"/>
      <c r="G1898" s="83"/>
      <c r="H1898" s="83"/>
      <c r="I1898" s="83"/>
    </row>
    <row r="1899" spans="6:9">
      <c r="F1899" s="83"/>
      <c r="G1899" s="83"/>
      <c r="H1899" s="83"/>
      <c r="I1899" s="83"/>
    </row>
    <row r="1900" spans="6:9">
      <c r="F1900" s="83"/>
      <c r="G1900" s="83"/>
      <c r="H1900" s="83"/>
      <c r="I1900" s="83"/>
    </row>
    <row r="1901" spans="6:9">
      <c r="F1901" s="83"/>
      <c r="G1901" s="83"/>
      <c r="H1901" s="83"/>
      <c r="I1901" s="83"/>
    </row>
    <row r="1902" spans="6:9">
      <c r="F1902" s="83"/>
      <c r="G1902" s="83"/>
      <c r="H1902" s="83"/>
      <c r="I1902" s="83"/>
    </row>
    <row r="1903" spans="6:9">
      <c r="F1903" s="83"/>
      <c r="G1903" s="83"/>
      <c r="H1903" s="83"/>
      <c r="I1903" s="83"/>
    </row>
    <row r="1904" spans="6:9">
      <c r="F1904" s="83"/>
      <c r="G1904" s="83"/>
      <c r="H1904" s="83"/>
      <c r="I1904" s="83"/>
    </row>
    <row r="1905" spans="6:9">
      <c r="F1905" s="83"/>
      <c r="G1905" s="83"/>
      <c r="H1905" s="83"/>
      <c r="I1905" s="83"/>
    </row>
    <row r="1906" spans="6:9">
      <c r="F1906" s="83"/>
      <c r="G1906" s="83"/>
      <c r="H1906" s="83"/>
      <c r="I1906" s="83"/>
    </row>
    <row r="1907" spans="6:9">
      <c r="F1907" s="83"/>
      <c r="G1907" s="83"/>
      <c r="H1907" s="83"/>
      <c r="I1907" s="83"/>
    </row>
    <row r="1908" spans="6:9">
      <c r="F1908" s="83"/>
      <c r="G1908" s="83"/>
      <c r="H1908" s="83"/>
      <c r="I1908" s="83"/>
    </row>
    <row r="1909" spans="6:9">
      <c r="F1909" s="83"/>
      <c r="G1909" s="83"/>
      <c r="H1909" s="83"/>
      <c r="I1909" s="83"/>
    </row>
    <row r="1910" spans="6:9">
      <c r="F1910" s="83"/>
      <c r="G1910" s="83"/>
      <c r="H1910" s="83"/>
      <c r="I1910" s="83"/>
    </row>
    <row r="1911" spans="6:9">
      <c r="F1911" s="83"/>
      <c r="G1911" s="83"/>
      <c r="H1911" s="83"/>
      <c r="I1911" s="83"/>
    </row>
    <row r="1912" spans="6:9">
      <c r="F1912" s="83"/>
      <c r="G1912" s="83"/>
      <c r="H1912" s="83"/>
      <c r="I1912" s="83"/>
    </row>
    <row r="1913" spans="6:9">
      <c r="F1913" s="83"/>
      <c r="G1913" s="83"/>
      <c r="H1913" s="83"/>
      <c r="I1913" s="83"/>
    </row>
    <row r="1914" spans="6:9">
      <c r="F1914" s="83"/>
      <c r="G1914" s="83"/>
      <c r="H1914" s="83"/>
      <c r="I1914" s="83"/>
    </row>
    <row r="1915" spans="6:9">
      <c r="F1915" s="83"/>
      <c r="G1915" s="83"/>
      <c r="H1915" s="83"/>
      <c r="I1915" s="83"/>
    </row>
    <row r="1916" spans="6:9">
      <c r="F1916" s="83"/>
      <c r="G1916" s="83"/>
      <c r="H1916" s="83"/>
      <c r="I1916" s="83"/>
    </row>
    <row r="1917" spans="6:9">
      <c r="F1917" s="83"/>
      <c r="G1917" s="83"/>
      <c r="H1917" s="83"/>
      <c r="I1917" s="83"/>
    </row>
    <row r="1918" spans="6:9">
      <c r="F1918" s="83"/>
      <c r="G1918" s="83"/>
      <c r="H1918" s="83"/>
      <c r="I1918" s="83"/>
    </row>
    <row r="1919" spans="6:9">
      <c r="F1919" s="83"/>
      <c r="G1919" s="83"/>
      <c r="H1919" s="83"/>
      <c r="I1919" s="83"/>
    </row>
    <row r="1920" spans="6:9">
      <c r="F1920" s="83"/>
      <c r="G1920" s="83"/>
      <c r="H1920" s="83"/>
      <c r="I1920" s="83"/>
    </row>
    <row r="1921" spans="6:9">
      <c r="F1921" s="83"/>
      <c r="G1921" s="83"/>
      <c r="H1921" s="83"/>
      <c r="I1921" s="83"/>
    </row>
    <row r="1922" spans="6:9">
      <c r="F1922" s="83"/>
      <c r="G1922" s="83"/>
      <c r="H1922" s="83"/>
      <c r="I1922" s="83"/>
    </row>
    <row r="1923" spans="6:9">
      <c r="F1923" s="83"/>
      <c r="G1923" s="83"/>
      <c r="H1923" s="83"/>
      <c r="I1923" s="83"/>
    </row>
    <row r="1924" spans="6:9">
      <c r="F1924" s="83"/>
      <c r="G1924" s="83"/>
      <c r="H1924" s="83"/>
      <c r="I1924" s="83"/>
    </row>
    <row r="1925" spans="6:9">
      <c r="F1925" s="83"/>
      <c r="G1925" s="83"/>
      <c r="H1925" s="83"/>
      <c r="I1925" s="83"/>
    </row>
    <row r="1926" spans="6:9">
      <c r="F1926" s="83"/>
      <c r="G1926" s="83"/>
      <c r="H1926" s="83"/>
      <c r="I1926" s="83"/>
    </row>
    <row r="1927" spans="6:9">
      <c r="F1927" s="83"/>
      <c r="G1927" s="83"/>
      <c r="H1927" s="83"/>
      <c r="I1927" s="83"/>
    </row>
    <row r="1928" spans="6:9">
      <c r="F1928" s="83"/>
      <c r="G1928" s="83"/>
      <c r="H1928" s="83"/>
      <c r="I1928" s="83"/>
    </row>
    <row r="1929" spans="6:9">
      <c r="F1929" s="83"/>
      <c r="G1929" s="83"/>
      <c r="H1929" s="83"/>
      <c r="I1929" s="83"/>
    </row>
    <row r="1930" spans="6:9">
      <c r="F1930" s="83"/>
      <c r="G1930" s="83"/>
      <c r="H1930" s="83"/>
      <c r="I1930" s="83"/>
    </row>
    <row r="1931" spans="6:9">
      <c r="F1931" s="83"/>
      <c r="G1931" s="83"/>
      <c r="H1931" s="83"/>
      <c r="I1931" s="83"/>
    </row>
    <row r="1932" spans="6:9">
      <c r="F1932" s="83"/>
      <c r="G1932" s="83"/>
      <c r="H1932" s="83"/>
      <c r="I1932" s="83"/>
    </row>
    <row r="1933" spans="6:9">
      <c r="F1933" s="83"/>
      <c r="G1933" s="83"/>
      <c r="H1933" s="83"/>
      <c r="I1933" s="83"/>
    </row>
    <row r="1934" spans="6:9">
      <c r="F1934" s="83"/>
      <c r="G1934" s="83"/>
      <c r="H1934" s="83"/>
      <c r="I1934" s="83"/>
    </row>
    <row r="1935" spans="6:9">
      <c r="F1935" s="83"/>
      <c r="G1935" s="83"/>
      <c r="H1935" s="83"/>
      <c r="I1935" s="83"/>
    </row>
    <row r="1936" spans="6:9">
      <c r="F1936" s="83"/>
      <c r="G1936" s="83"/>
      <c r="H1936" s="83"/>
      <c r="I1936" s="83"/>
    </row>
    <row r="1937" spans="6:9">
      <c r="F1937" s="83"/>
      <c r="G1937" s="83"/>
      <c r="H1937" s="83"/>
      <c r="I1937" s="83"/>
    </row>
    <row r="1938" spans="6:9">
      <c r="F1938" s="83"/>
      <c r="G1938" s="83"/>
      <c r="H1938" s="83"/>
      <c r="I1938" s="83"/>
    </row>
    <row r="1939" spans="6:9">
      <c r="F1939" s="83"/>
      <c r="G1939" s="83"/>
      <c r="H1939" s="83"/>
      <c r="I1939" s="83"/>
    </row>
    <row r="1940" spans="6:9">
      <c r="F1940" s="83"/>
      <c r="G1940" s="83"/>
      <c r="H1940" s="83"/>
      <c r="I1940" s="83"/>
    </row>
    <row r="1941" spans="6:9">
      <c r="F1941" s="83"/>
      <c r="G1941" s="83"/>
      <c r="H1941" s="83"/>
      <c r="I1941" s="83"/>
    </row>
    <row r="1942" spans="6:9">
      <c r="F1942" s="83"/>
      <c r="G1942" s="83"/>
      <c r="H1942" s="83"/>
      <c r="I1942" s="83"/>
    </row>
    <row r="1943" spans="6:9">
      <c r="F1943" s="83"/>
      <c r="G1943" s="83"/>
      <c r="H1943" s="83"/>
      <c r="I1943" s="83"/>
    </row>
    <row r="1944" spans="6:9">
      <c r="F1944" s="83"/>
      <c r="G1944" s="83"/>
      <c r="H1944" s="83"/>
      <c r="I1944" s="83"/>
    </row>
    <row r="1945" spans="6:9">
      <c r="F1945" s="83"/>
      <c r="G1945" s="83"/>
      <c r="H1945" s="83"/>
      <c r="I1945" s="83"/>
    </row>
    <row r="1946" spans="6:9">
      <c r="F1946" s="83"/>
      <c r="G1946" s="83"/>
      <c r="H1946" s="83"/>
      <c r="I1946" s="83"/>
    </row>
    <row r="1947" spans="6:9">
      <c r="F1947" s="83"/>
      <c r="G1947" s="83"/>
      <c r="H1947" s="83"/>
      <c r="I1947" s="83"/>
    </row>
    <row r="1948" spans="6:9">
      <c r="F1948" s="83"/>
      <c r="G1948" s="83"/>
      <c r="H1948" s="83"/>
      <c r="I1948" s="83"/>
    </row>
    <row r="1949" spans="6:9">
      <c r="F1949" s="83"/>
      <c r="G1949" s="83"/>
      <c r="H1949" s="83"/>
      <c r="I1949" s="83"/>
    </row>
    <row r="1950" spans="6:9">
      <c r="F1950" s="83"/>
      <c r="G1950" s="83"/>
      <c r="H1950" s="83"/>
      <c r="I1950" s="83"/>
    </row>
    <row r="1951" spans="6:9">
      <c r="F1951" s="83"/>
      <c r="G1951" s="83"/>
      <c r="H1951" s="83"/>
      <c r="I1951" s="83"/>
    </row>
    <row r="1952" spans="6:9">
      <c r="F1952" s="83"/>
      <c r="G1952" s="83"/>
      <c r="H1952" s="83"/>
      <c r="I1952" s="83"/>
    </row>
    <row r="1953" spans="6:9">
      <c r="F1953" s="83"/>
      <c r="G1953" s="83"/>
      <c r="H1953" s="83"/>
      <c r="I1953" s="83"/>
    </row>
    <row r="1954" spans="6:9">
      <c r="F1954" s="83"/>
      <c r="G1954" s="83"/>
      <c r="H1954" s="83"/>
      <c r="I1954" s="83"/>
    </row>
    <row r="1955" spans="6:9">
      <c r="F1955" s="83"/>
      <c r="G1955" s="83"/>
      <c r="H1955" s="83"/>
      <c r="I1955" s="83"/>
    </row>
    <row r="1956" spans="6:9">
      <c r="F1956" s="83"/>
      <c r="G1956" s="83"/>
      <c r="H1956" s="83"/>
      <c r="I1956" s="83"/>
    </row>
    <row r="1957" spans="6:9">
      <c r="F1957" s="83"/>
      <c r="G1957" s="83"/>
      <c r="H1957" s="83"/>
      <c r="I1957" s="83"/>
    </row>
    <row r="1958" spans="6:9">
      <c r="F1958" s="83"/>
      <c r="G1958" s="83"/>
      <c r="H1958" s="83"/>
      <c r="I1958" s="83"/>
    </row>
    <row r="1959" spans="6:9">
      <c r="F1959" s="83"/>
      <c r="G1959" s="83"/>
      <c r="H1959" s="83"/>
      <c r="I1959" s="83"/>
    </row>
    <row r="1960" spans="6:9">
      <c r="F1960" s="83"/>
      <c r="G1960" s="83"/>
      <c r="H1960" s="83"/>
      <c r="I1960" s="83"/>
    </row>
    <row r="1961" spans="6:9">
      <c r="F1961" s="83"/>
      <c r="G1961" s="83"/>
      <c r="H1961" s="83"/>
      <c r="I1961" s="83"/>
    </row>
    <row r="1962" spans="6:9">
      <c r="F1962" s="83"/>
      <c r="G1962" s="83"/>
      <c r="H1962" s="83"/>
      <c r="I1962" s="83"/>
    </row>
    <row r="1963" spans="6:9">
      <c r="F1963" s="83"/>
      <c r="G1963" s="83"/>
      <c r="H1963" s="83"/>
      <c r="I1963" s="83"/>
    </row>
    <row r="1964" spans="6:9">
      <c r="F1964" s="83"/>
      <c r="G1964" s="83"/>
      <c r="H1964" s="83"/>
      <c r="I1964" s="83"/>
    </row>
    <row r="1965" spans="6:9">
      <c r="F1965" s="83"/>
      <c r="G1965" s="83"/>
      <c r="H1965" s="83"/>
      <c r="I1965" s="83"/>
    </row>
    <row r="1966" spans="6:9">
      <c r="F1966" s="83"/>
      <c r="G1966" s="83"/>
      <c r="H1966" s="83"/>
      <c r="I1966" s="83"/>
    </row>
    <row r="1967" spans="6:9">
      <c r="F1967" s="83"/>
      <c r="G1967" s="83"/>
      <c r="H1967" s="83"/>
      <c r="I1967" s="83"/>
    </row>
    <row r="1968" spans="6:9">
      <c r="F1968" s="83"/>
      <c r="G1968" s="83"/>
      <c r="H1968" s="83"/>
      <c r="I1968" s="83"/>
    </row>
    <row r="1969" spans="6:9">
      <c r="F1969" s="83"/>
      <c r="G1969" s="83"/>
      <c r="H1969" s="83"/>
      <c r="I1969" s="83"/>
    </row>
    <row r="1970" spans="6:9">
      <c r="F1970" s="83"/>
      <c r="G1970" s="83"/>
      <c r="H1970" s="83"/>
      <c r="I1970" s="83"/>
    </row>
    <row r="1971" spans="6:9">
      <c r="F1971" s="83"/>
      <c r="G1971" s="83"/>
      <c r="H1971" s="83"/>
      <c r="I1971" s="83"/>
    </row>
    <row r="1972" spans="6:9">
      <c r="F1972" s="83"/>
      <c r="G1972" s="83"/>
      <c r="H1972" s="83"/>
      <c r="I1972" s="83"/>
    </row>
    <row r="1973" spans="6:9">
      <c r="F1973" s="83"/>
      <c r="G1973" s="83"/>
      <c r="H1973" s="83"/>
      <c r="I1973" s="83"/>
    </row>
    <row r="1974" spans="6:9">
      <c r="F1974" s="83"/>
      <c r="G1974" s="83"/>
      <c r="H1974" s="83"/>
      <c r="I1974" s="83"/>
    </row>
    <row r="1975" spans="6:9">
      <c r="F1975" s="83"/>
      <c r="G1975" s="83"/>
      <c r="H1975" s="83"/>
      <c r="I1975" s="83"/>
    </row>
    <row r="1976" spans="6:9">
      <c r="F1976" s="83"/>
      <c r="G1976" s="83"/>
      <c r="H1976" s="83"/>
      <c r="I1976" s="83"/>
    </row>
    <row r="1977" spans="6:9">
      <c r="F1977" s="83"/>
      <c r="G1977" s="83"/>
      <c r="H1977" s="83"/>
      <c r="I1977" s="83"/>
    </row>
    <row r="1978" spans="6:9">
      <c r="F1978" s="83"/>
      <c r="G1978" s="83"/>
      <c r="H1978" s="83"/>
      <c r="I1978" s="83"/>
    </row>
    <row r="1979" spans="6:9">
      <c r="F1979" s="83"/>
      <c r="G1979" s="83"/>
      <c r="H1979" s="83"/>
      <c r="I1979" s="83"/>
    </row>
    <row r="1980" spans="6:9">
      <c r="F1980" s="83"/>
      <c r="G1980" s="83"/>
      <c r="H1980" s="83"/>
      <c r="I1980" s="83"/>
    </row>
    <row r="1981" spans="6:9">
      <c r="F1981" s="83"/>
      <c r="G1981" s="83"/>
      <c r="H1981" s="83"/>
      <c r="I1981" s="83"/>
    </row>
    <row r="1982" spans="6:9">
      <c r="F1982" s="83"/>
      <c r="G1982" s="83"/>
      <c r="H1982" s="83"/>
      <c r="I1982" s="83"/>
    </row>
    <row r="1983" spans="6:9">
      <c r="F1983" s="83"/>
      <c r="G1983" s="83"/>
      <c r="H1983" s="83"/>
      <c r="I1983" s="83"/>
    </row>
    <row r="1984" spans="6:9">
      <c r="F1984" s="83"/>
      <c r="G1984" s="83"/>
      <c r="H1984" s="83"/>
      <c r="I1984" s="83"/>
    </row>
    <row r="1985" spans="6:9">
      <c r="F1985" s="83"/>
      <c r="G1985" s="83"/>
      <c r="H1985" s="83"/>
      <c r="I1985" s="83"/>
    </row>
    <row r="1986" spans="6:9">
      <c r="F1986" s="83"/>
      <c r="G1986" s="83"/>
      <c r="H1986" s="83"/>
      <c r="I1986" s="83"/>
    </row>
    <row r="1987" spans="6:9">
      <c r="F1987" s="83"/>
      <c r="G1987" s="83"/>
      <c r="H1987" s="83"/>
      <c r="I1987" s="83"/>
    </row>
    <row r="1988" spans="6:9">
      <c r="F1988" s="83"/>
      <c r="G1988" s="83"/>
      <c r="H1988" s="83"/>
      <c r="I1988" s="83"/>
    </row>
    <row r="1989" spans="6:9">
      <c r="F1989" s="83"/>
      <c r="G1989" s="83"/>
      <c r="H1989" s="83"/>
      <c r="I1989" s="83"/>
    </row>
    <row r="1990" spans="6:9">
      <c r="F1990" s="83"/>
      <c r="G1990" s="83"/>
      <c r="H1990" s="83"/>
      <c r="I1990" s="83"/>
    </row>
    <row r="1991" spans="6:9">
      <c r="F1991" s="83"/>
      <c r="G1991" s="83"/>
      <c r="H1991" s="83"/>
      <c r="I1991" s="83"/>
    </row>
    <row r="1992" spans="6:9">
      <c r="F1992" s="83"/>
      <c r="G1992" s="83"/>
      <c r="H1992" s="83"/>
      <c r="I1992" s="83"/>
    </row>
    <row r="1993" spans="6:9">
      <c r="F1993" s="83"/>
      <c r="G1993" s="83"/>
      <c r="H1993" s="83"/>
      <c r="I1993" s="83"/>
    </row>
    <row r="1994" spans="6:9">
      <c r="F1994" s="83"/>
      <c r="G1994" s="83"/>
      <c r="H1994" s="83"/>
      <c r="I1994" s="83"/>
    </row>
    <row r="1995" spans="6:9">
      <c r="F1995" s="83"/>
      <c r="G1995" s="83"/>
      <c r="H1995" s="83"/>
      <c r="I1995" s="83"/>
    </row>
    <row r="1996" spans="6:9">
      <c r="F1996" s="83"/>
      <c r="G1996" s="83"/>
      <c r="H1996" s="83"/>
      <c r="I1996" s="83"/>
    </row>
    <row r="1997" spans="6:9">
      <c r="F1997" s="83"/>
      <c r="G1997" s="83"/>
      <c r="H1997" s="83"/>
      <c r="I1997" s="83"/>
    </row>
    <row r="1998" spans="6:9">
      <c r="F1998" s="83"/>
      <c r="G1998" s="83"/>
      <c r="H1998" s="83"/>
      <c r="I1998" s="83"/>
    </row>
    <row r="1999" spans="6:9">
      <c r="F1999" s="83"/>
      <c r="G1999" s="83"/>
      <c r="H1999" s="83"/>
      <c r="I1999" s="83"/>
    </row>
    <row r="2000" spans="6:9">
      <c r="F2000" s="83"/>
      <c r="G2000" s="83"/>
      <c r="H2000" s="83"/>
      <c r="I2000" s="83"/>
    </row>
    <row r="2001" spans="6:9">
      <c r="F2001" s="83"/>
      <c r="G2001" s="83"/>
      <c r="H2001" s="83"/>
      <c r="I2001" s="83"/>
    </row>
    <row r="2002" spans="6:9">
      <c r="F2002" s="83"/>
      <c r="G2002" s="83"/>
      <c r="H2002" s="83"/>
      <c r="I2002" s="83"/>
    </row>
    <row r="2003" spans="6:9">
      <c r="F2003" s="83"/>
      <c r="G2003" s="83"/>
      <c r="H2003" s="83"/>
      <c r="I2003" s="83"/>
    </row>
    <row r="2004" spans="6:9">
      <c r="F2004" s="83"/>
      <c r="G2004" s="83"/>
      <c r="H2004" s="83"/>
      <c r="I2004" s="83"/>
    </row>
    <row r="2005" spans="6:9">
      <c r="F2005" s="83"/>
      <c r="G2005" s="83"/>
      <c r="H2005" s="83"/>
      <c r="I2005" s="83"/>
    </row>
    <row r="2006" spans="6:9">
      <c r="F2006" s="83"/>
      <c r="G2006" s="83"/>
      <c r="H2006" s="83"/>
      <c r="I2006" s="83"/>
    </row>
    <row r="2007" spans="6:9">
      <c r="F2007" s="83"/>
      <c r="G2007" s="83"/>
      <c r="H2007" s="83"/>
      <c r="I2007" s="83"/>
    </row>
    <row r="2008" spans="6:9">
      <c r="F2008" s="83"/>
      <c r="G2008" s="83"/>
      <c r="H2008" s="83"/>
      <c r="I2008" s="83"/>
    </row>
    <row r="2009" spans="6:9">
      <c r="F2009" s="83"/>
      <c r="G2009" s="83"/>
      <c r="H2009" s="83"/>
      <c r="I2009" s="83"/>
    </row>
    <row r="2010" spans="6:9">
      <c r="F2010" s="83"/>
      <c r="G2010" s="83"/>
      <c r="H2010" s="83"/>
      <c r="I2010" s="83"/>
    </row>
    <row r="2011" spans="6:9">
      <c r="F2011" s="83"/>
      <c r="G2011" s="83"/>
      <c r="H2011" s="83"/>
      <c r="I2011" s="83"/>
    </row>
    <row r="2012" spans="6:9">
      <c r="F2012" s="83"/>
      <c r="G2012" s="83"/>
      <c r="H2012" s="83"/>
      <c r="I2012" s="83"/>
    </row>
    <row r="2013" spans="6:9">
      <c r="F2013" s="83"/>
      <c r="G2013" s="83"/>
      <c r="H2013" s="83"/>
      <c r="I2013" s="83"/>
    </row>
    <row r="2014" spans="6:9">
      <c r="F2014" s="83"/>
      <c r="G2014" s="83"/>
      <c r="H2014" s="83"/>
      <c r="I2014" s="83"/>
    </row>
    <row r="2015" spans="6:9">
      <c r="F2015" s="83"/>
      <c r="G2015" s="83"/>
      <c r="H2015" s="83"/>
      <c r="I2015" s="83"/>
    </row>
    <row r="2016" spans="6:9">
      <c r="F2016" s="83"/>
      <c r="G2016" s="83"/>
      <c r="H2016" s="83"/>
      <c r="I2016" s="83"/>
    </row>
    <row r="2017" spans="6:9">
      <c r="F2017" s="83"/>
      <c r="G2017" s="83"/>
      <c r="H2017" s="83"/>
      <c r="I2017" s="83"/>
    </row>
    <row r="2018" spans="6:9">
      <c r="F2018" s="83"/>
      <c r="G2018" s="83"/>
      <c r="H2018" s="83"/>
      <c r="I2018" s="83"/>
    </row>
    <row r="2019" spans="6:9">
      <c r="F2019" s="83"/>
      <c r="G2019" s="83"/>
      <c r="H2019" s="83"/>
      <c r="I2019" s="83"/>
    </row>
    <row r="2020" spans="6:9">
      <c r="F2020" s="83"/>
      <c r="G2020" s="83"/>
      <c r="H2020" s="83"/>
      <c r="I2020" s="83"/>
    </row>
    <row r="2021" spans="6:9">
      <c r="F2021" s="83"/>
      <c r="G2021" s="83"/>
      <c r="H2021" s="83"/>
      <c r="I2021" s="83"/>
    </row>
    <row r="2022" spans="6:9">
      <c r="F2022" s="83"/>
      <c r="G2022" s="83"/>
      <c r="H2022" s="83"/>
      <c r="I2022" s="83"/>
    </row>
    <row r="2023" spans="6:9">
      <c r="F2023" s="83"/>
      <c r="G2023" s="83"/>
      <c r="H2023" s="83"/>
      <c r="I2023" s="83"/>
    </row>
    <row r="2024" spans="6:9">
      <c r="F2024" s="83"/>
      <c r="G2024" s="83"/>
      <c r="H2024" s="83"/>
      <c r="I2024" s="83"/>
    </row>
    <row r="2025" spans="6:9">
      <c r="F2025" s="83"/>
      <c r="G2025" s="83"/>
      <c r="H2025" s="83"/>
      <c r="I2025" s="83"/>
    </row>
    <row r="2026" spans="6:9">
      <c r="F2026" s="83"/>
      <c r="G2026" s="83"/>
      <c r="H2026" s="83"/>
      <c r="I2026" s="83"/>
    </row>
    <row r="2027" spans="6:9">
      <c r="F2027" s="83"/>
      <c r="G2027" s="83"/>
      <c r="H2027" s="83"/>
      <c r="I2027" s="83"/>
    </row>
    <row r="2028" spans="6:9">
      <c r="F2028" s="83"/>
      <c r="G2028" s="83"/>
      <c r="H2028" s="83"/>
      <c r="I2028" s="83"/>
    </row>
    <row r="2029" spans="6:9">
      <c r="F2029" s="83"/>
      <c r="G2029" s="83"/>
      <c r="H2029" s="83"/>
      <c r="I2029" s="83"/>
    </row>
    <row r="2030" spans="6:9">
      <c r="F2030" s="83"/>
      <c r="G2030" s="83"/>
      <c r="H2030" s="83"/>
      <c r="I2030" s="83"/>
    </row>
    <row r="2031" spans="6:9">
      <c r="F2031" s="83"/>
      <c r="G2031" s="83"/>
      <c r="H2031" s="83"/>
      <c r="I2031" s="83"/>
    </row>
    <row r="2032" spans="6:9">
      <c r="F2032" s="83"/>
      <c r="G2032" s="83"/>
      <c r="H2032" s="83"/>
      <c r="I2032" s="83"/>
    </row>
    <row r="2033" spans="6:9">
      <c r="F2033" s="83"/>
      <c r="G2033" s="83"/>
      <c r="H2033" s="83"/>
      <c r="I2033" s="83"/>
    </row>
    <row r="2034" spans="6:9">
      <c r="F2034" s="83"/>
      <c r="G2034" s="83"/>
      <c r="H2034" s="83"/>
      <c r="I2034" s="83"/>
    </row>
    <row r="2035" spans="6:9">
      <c r="F2035" s="83"/>
      <c r="G2035" s="83"/>
      <c r="H2035" s="83"/>
      <c r="I2035" s="83"/>
    </row>
    <row r="2036" spans="6:9">
      <c r="F2036" s="83"/>
      <c r="G2036" s="83"/>
      <c r="H2036" s="83"/>
      <c r="I2036" s="83"/>
    </row>
    <row r="2037" spans="6:9">
      <c r="F2037" s="83"/>
      <c r="G2037" s="83"/>
      <c r="H2037" s="83"/>
      <c r="I2037" s="83"/>
    </row>
    <row r="2038" spans="6:9">
      <c r="F2038" s="83"/>
      <c r="G2038" s="83"/>
      <c r="H2038" s="83"/>
      <c r="I2038" s="83"/>
    </row>
    <row r="2039" spans="6:9">
      <c r="F2039" s="83"/>
      <c r="G2039" s="83"/>
      <c r="H2039" s="83"/>
      <c r="I2039" s="83"/>
    </row>
    <row r="2040" spans="6:9">
      <c r="F2040" s="83"/>
      <c r="G2040" s="83"/>
      <c r="H2040" s="83"/>
      <c r="I2040" s="83"/>
    </row>
    <row r="2041" spans="6:9">
      <c r="F2041" s="83"/>
      <c r="G2041" s="83"/>
      <c r="H2041" s="83"/>
      <c r="I2041" s="83"/>
    </row>
    <row r="2042" spans="6:9">
      <c r="F2042" s="83"/>
      <c r="G2042" s="83"/>
      <c r="H2042" s="83"/>
      <c r="I2042" s="83"/>
    </row>
    <row r="2043" spans="6:9">
      <c r="F2043" s="83"/>
      <c r="G2043" s="83"/>
      <c r="H2043" s="83"/>
      <c r="I2043" s="83"/>
    </row>
    <row r="2044" spans="6:9">
      <c r="F2044" s="83"/>
      <c r="G2044" s="83"/>
      <c r="H2044" s="83"/>
      <c r="I2044" s="83"/>
    </row>
    <row r="2045" spans="6:9">
      <c r="F2045" s="83"/>
      <c r="G2045" s="83"/>
      <c r="H2045" s="83"/>
      <c r="I2045" s="83"/>
    </row>
    <row r="2046" spans="6:9">
      <c r="F2046" s="83"/>
      <c r="G2046" s="83"/>
      <c r="H2046" s="83"/>
      <c r="I2046" s="83"/>
    </row>
    <row r="2047" spans="6:9">
      <c r="F2047" s="83"/>
      <c r="G2047" s="83"/>
      <c r="H2047" s="83"/>
      <c r="I2047" s="83"/>
    </row>
    <row r="2048" spans="6:9">
      <c r="F2048" s="83"/>
      <c r="G2048" s="83"/>
      <c r="H2048" s="83"/>
      <c r="I2048" s="83"/>
    </row>
    <row r="2049" spans="6:9">
      <c r="F2049" s="83"/>
      <c r="G2049" s="83"/>
      <c r="H2049" s="83"/>
      <c r="I2049" s="83"/>
    </row>
    <row r="2050" spans="6:9">
      <c r="F2050" s="83"/>
      <c r="G2050" s="83"/>
      <c r="H2050" s="83"/>
      <c r="I2050" s="83"/>
    </row>
    <row r="2051" spans="6:9">
      <c r="F2051" s="83"/>
      <c r="G2051" s="83"/>
      <c r="H2051" s="83"/>
      <c r="I2051" s="83"/>
    </row>
    <row r="2052" spans="6:9">
      <c r="F2052" s="83"/>
      <c r="G2052" s="83"/>
      <c r="H2052" s="83"/>
      <c r="I2052" s="83"/>
    </row>
    <row r="2053" spans="6:9">
      <c r="F2053" s="83"/>
      <c r="G2053" s="83"/>
      <c r="H2053" s="83"/>
      <c r="I2053" s="83"/>
    </row>
    <row r="2054" spans="6:9">
      <c r="F2054" s="83"/>
      <c r="G2054" s="83"/>
      <c r="H2054" s="83"/>
      <c r="I2054" s="83"/>
    </row>
    <row r="2055" spans="6:9">
      <c r="F2055" s="83"/>
      <c r="G2055" s="83"/>
      <c r="H2055" s="83"/>
      <c r="I2055" s="83"/>
    </row>
    <row r="2056" spans="6:9">
      <c r="F2056" s="83"/>
      <c r="G2056" s="83"/>
      <c r="H2056" s="83"/>
      <c r="I2056" s="83"/>
    </row>
    <row r="2057" spans="6:9">
      <c r="F2057" s="83"/>
      <c r="G2057" s="83"/>
      <c r="H2057" s="83"/>
      <c r="I2057" s="83"/>
    </row>
    <row r="2058" spans="6:9">
      <c r="F2058" s="83"/>
      <c r="G2058" s="83"/>
      <c r="H2058" s="83"/>
      <c r="I2058" s="83"/>
    </row>
    <row r="2059" spans="6:9">
      <c r="F2059" s="83"/>
      <c r="G2059" s="83"/>
      <c r="H2059" s="83"/>
      <c r="I2059" s="83"/>
    </row>
    <row r="2060" spans="6:9">
      <c r="F2060" s="83"/>
      <c r="G2060" s="83"/>
      <c r="H2060" s="83"/>
      <c r="I2060" s="83"/>
    </row>
    <row r="2061" spans="6:9">
      <c r="F2061" s="83"/>
      <c r="G2061" s="83"/>
      <c r="H2061" s="83"/>
      <c r="I2061" s="83"/>
    </row>
    <row r="2062" spans="6:9">
      <c r="F2062" s="83"/>
      <c r="G2062" s="83"/>
      <c r="H2062" s="83"/>
      <c r="I2062" s="83"/>
    </row>
    <row r="2063" spans="6:9">
      <c r="F2063" s="83"/>
      <c r="G2063" s="83"/>
      <c r="H2063" s="83"/>
      <c r="I2063" s="83"/>
    </row>
    <row r="2064" spans="6:9">
      <c r="F2064" s="83"/>
      <c r="G2064" s="83"/>
      <c r="H2064" s="83"/>
      <c r="I2064" s="83"/>
    </row>
    <row r="2065" spans="6:9">
      <c r="F2065" s="83"/>
      <c r="G2065" s="83"/>
      <c r="H2065" s="83"/>
      <c r="I2065" s="83"/>
    </row>
    <row r="2066" spans="6:9">
      <c r="F2066" s="83"/>
      <c r="G2066" s="83"/>
      <c r="H2066" s="83"/>
      <c r="I2066" s="83"/>
    </row>
    <row r="2067" spans="6:9">
      <c r="F2067" s="83"/>
      <c r="G2067" s="83"/>
      <c r="H2067" s="83"/>
      <c r="I2067" s="83"/>
    </row>
    <row r="2068" spans="6:9">
      <c r="F2068" s="83"/>
      <c r="G2068" s="83"/>
      <c r="H2068" s="83"/>
      <c r="I2068" s="83"/>
    </row>
    <row r="2069" spans="6:9">
      <c r="F2069" s="83"/>
      <c r="G2069" s="83"/>
      <c r="H2069" s="83"/>
      <c r="I2069" s="83"/>
    </row>
    <row r="2070" spans="6:9">
      <c r="F2070" s="83"/>
      <c r="G2070" s="83"/>
      <c r="H2070" s="83"/>
      <c r="I2070" s="83"/>
    </row>
    <row r="2071" spans="6:9">
      <c r="F2071" s="83"/>
      <c r="G2071" s="83"/>
      <c r="H2071" s="83"/>
      <c r="I2071" s="83"/>
    </row>
    <row r="2072" spans="6:9">
      <c r="F2072" s="83"/>
      <c r="G2072" s="83"/>
      <c r="H2072" s="83"/>
      <c r="I2072" s="83"/>
    </row>
    <row r="2073" spans="6:9">
      <c r="F2073" s="83"/>
      <c r="G2073" s="83"/>
      <c r="H2073" s="83"/>
      <c r="I2073" s="83"/>
    </row>
    <row r="2074" spans="6:9">
      <c r="F2074" s="83"/>
      <c r="G2074" s="83"/>
      <c r="H2074" s="83"/>
      <c r="I2074" s="83"/>
    </row>
    <row r="2075" spans="6:9">
      <c r="F2075" s="83"/>
      <c r="G2075" s="83"/>
      <c r="H2075" s="83"/>
      <c r="I2075" s="83"/>
    </row>
    <row r="2076" spans="6:9">
      <c r="F2076" s="83"/>
      <c r="G2076" s="83"/>
      <c r="H2076" s="83"/>
      <c r="I2076" s="83"/>
    </row>
    <row r="2077" spans="6:9">
      <c r="F2077" s="83"/>
      <c r="G2077" s="83"/>
      <c r="H2077" s="83"/>
      <c r="I2077" s="83"/>
    </row>
    <row r="2078" spans="6:9">
      <c r="F2078" s="83"/>
      <c r="G2078" s="83"/>
      <c r="H2078" s="83"/>
      <c r="I2078" s="83"/>
    </row>
    <row r="2079" spans="6:9">
      <c r="F2079" s="83"/>
      <c r="G2079" s="83"/>
      <c r="H2079" s="83"/>
      <c r="I2079" s="83"/>
    </row>
    <row r="2080" spans="6:9">
      <c r="F2080" s="83"/>
      <c r="G2080" s="83"/>
      <c r="H2080" s="83"/>
      <c r="I2080" s="83"/>
    </row>
    <row r="2081" spans="6:9">
      <c r="F2081" s="83"/>
      <c r="G2081" s="83"/>
      <c r="H2081" s="83"/>
      <c r="I2081" s="83"/>
    </row>
    <row r="2082" spans="6:9">
      <c r="F2082" s="83"/>
      <c r="G2082" s="83"/>
      <c r="H2082" s="83"/>
      <c r="I2082" s="83"/>
    </row>
    <row r="2083" spans="6:9">
      <c r="F2083" s="83"/>
      <c r="G2083" s="83"/>
      <c r="H2083" s="83"/>
      <c r="I2083" s="83"/>
    </row>
    <row r="2084" spans="6:9">
      <c r="F2084" s="83"/>
      <c r="G2084" s="83"/>
      <c r="H2084" s="83"/>
      <c r="I2084" s="83"/>
    </row>
    <row r="2085" spans="6:9">
      <c r="F2085" s="83"/>
      <c r="G2085" s="83"/>
      <c r="H2085" s="83"/>
      <c r="I2085" s="83"/>
    </row>
    <row r="2086" spans="6:9">
      <c r="F2086" s="83"/>
      <c r="G2086" s="83"/>
      <c r="H2086" s="83"/>
      <c r="I2086" s="83"/>
    </row>
    <row r="2087" spans="6:9">
      <c r="F2087" s="83"/>
      <c r="G2087" s="83"/>
      <c r="H2087" s="83"/>
      <c r="I2087" s="83"/>
    </row>
    <row r="2088" spans="6:9">
      <c r="F2088" s="83"/>
      <c r="G2088" s="83"/>
      <c r="H2088" s="83"/>
      <c r="I2088" s="83"/>
    </row>
    <row r="2089" spans="6:9">
      <c r="F2089" s="83"/>
      <c r="G2089" s="83"/>
      <c r="H2089" s="83"/>
      <c r="I2089" s="83"/>
    </row>
    <row r="2090" spans="6:9">
      <c r="F2090" s="83"/>
      <c r="G2090" s="83"/>
      <c r="H2090" s="83"/>
      <c r="I2090" s="83"/>
    </row>
    <row r="2091" spans="6:9">
      <c r="F2091" s="83"/>
      <c r="G2091" s="83"/>
      <c r="H2091" s="83"/>
      <c r="I2091" s="83"/>
    </row>
    <row r="2092" spans="6:9">
      <c r="F2092" s="83"/>
      <c r="G2092" s="83"/>
      <c r="H2092" s="83"/>
      <c r="I2092" s="83"/>
    </row>
    <row r="2093" spans="6:9">
      <c r="F2093" s="83"/>
      <c r="G2093" s="83"/>
      <c r="H2093" s="83"/>
      <c r="I2093" s="83"/>
    </row>
    <row r="2094" spans="6:9">
      <c r="F2094" s="83"/>
      <c r="G2094" s="83"/>
      <c r="H2094" s="83"/>
      <c r="I2094" s="83"/>
    </row>
    <row r="2095" spans="6:9">
      <c r="F2095" s="83"/>
      <c r="G2095" s="83"/>
      <c r="H2095" s="83"/>
      <c r="I2095" s="83"/>
    </row>
    <row r="2096" spans="6:9">
      <c r="F2096" s="83"/>
      <c r="G2096" s="83"/>
      <c r="H2096" s="83"/>
      <c r="I2096" s="83"/>
    </row>
    <row r="2097" spans="6:9">
      <c r="F2097" s="83"/>
      <c r="G2097" s="83"/>
      <c r="H2097" s="83"/>
      <c r="I2097" s="83"/>
    </row>
    <row r="2098" spans="6:9">
      <c r="F2098" s="83"/>
      <c r="G2098" s="83"/>
      <c r="H2098" s="83"/>
      <c r="I2098" s="83"/>
    </row>
    <row r="2099" spans="6:9">
      <c r="F2099" s="83"/>
      <c r="G2099" s="83"/>
      <c r="H2099" s="83"/>
      <c r="I2099" s="83"/>
    </row>
    <row r="2100" spans="6:9">
      <c r="F2100" s="83"/>
      <c r="G2100" s="83"/>
      <c r="H2100" s="83"/>
      <c r="I2100" s="83"/>
    </row>
    <row r="2101" spans="6:9">
      <c r="F2101" s="83"/>
      <c r="G2101" s="83"/>
      <c r="H2101" s="83"/>
      <c r="I2101" s="83"/>
    </row>
    <row r="2102" spans="6:9">
      <c r="F2102" s="83"/>
      <c r="G2102" s="83"/>
      <c r="H2102" s="83"/>
      <c r="I2102" s="83"/>
    </row>
    <row r="2103" spans="6:9">
      <c r="F2103" s="83"/>
      <c r="G2103" s="83"/>
      <c r="H2103" s="83"/>
      <c r="I2103" s="83"/>
    </row>
    <row r="2104" spans="6:9">
      <c r="F2104" s="83"/>
      <c r="G2104" s="83"/>
      <c r="H2104" s="83"/>
      <c r="I2104" s="83"/>
    </row>
    <row r="2105" spans="6:9">
      <c r="F2105" s="83"/>
      <c r="G2105" s="83"/>
      <c r="H2105" s="83"/>
      <c r="I2105" s="83"/>
    </row>
    <row r="2106" spans="6:9">
      <c r="F2106" s="83"/>
      <c r="G2106" s="83"/>
      <c r="H2106" s="83"/>
      <c r="I2106" s="83"/>
    </row>
    <row r="2107" spans="6:9">
      <c r="F2107" s="83"/>
      <c r="G2107" s="83"/>
      <c r="H2107" s="83"/>
      <c r="I2107" s="83"/>
    </row>
    <row r="2108" spans="6:9">
      <c r="F2108" s="83"/>
      <c r="G2108" s="83"/>
      <c r="H2108" s="83"/>
      <c r="I2108" s="83"/>
    </row>
    <row r="2109" spans="6:9">
      <c r="F2109" s="83"/>
      <c r="G2109" s="83"/>
      <c r="H2109" s="83"/>
      <c r="I2109" s="83"/>
    </row>
    <row r="2110" spans="6:9">
      <c r="F2110" s="83"/>
      <c r="G2110" s="83"/>
      <c r="H2110" s="83"/>
      <c r="I2110" s="83"/>
    </row>
    <row r="2111" spans="6:9">
      <c r="F2111" s="83"/>
      <c r="G2111" s="83"/>
      <c r="H2111" s="83"/>
      <c r="I2111" s="83"/>
    </row>
    <row r="2112" spans="6:9">
      <c r="F2112" s="83"/>
      <c r="G2112" s="83"/>
      <c r="H2112" s="83"/>
      <c r="I2112" s="83"/>
    </row>
    <row r="2113" spans="6:9">
      <c r="F2113" s="83"/>
      <c r="G2113" s="83"/>
      <c r="H2113" s="83"/>
      <c r="I2113" s="83"/>
    </row>
    <row r="2114" spans="6:9">
      <c r="F2114" s="83"/>
      <c r="G2114" s="83"/>
      <c r="H2114" s="83"/>
      <c r="I2114" s="83"/>
    </row>
    <row r="2115" spans="6:9">
      <c r="F2115" s="83"/>
      <c r="G2115" s="83"/>
      <c r="H2115" s="83"/>
      <c r="I2115" s="83"/>
    </row>
    <row r="2116" spans="6:9">
      <c r="F2116" s="83"/>
      <c r="G2116" s="83"/>
      <c r="H2116" s="83"/>
      <c r="I2116" s="83"/>
    </row>
    <row r="2117" spans="6:9">
      <c r="F2117" s="83"/>
      <c r="G2117" s="83"/>
      <c r="H2117" s="83"/>
      <c r="I2117" s="83"/>
    </row>
    <row r="2118" spans="6:9">
      <c r="F2118" s="83"/>
      <c r="G2118" s="83"/>
      <c r="H2118" s="83"/>
      <c r="I2118" s="83"/>
    </row>
    <row r="2119" spans="6:9">
      <c r="F2119" s="83"/>
      <c r="G2119" s="83"/>
      <c r="H2119" s="83"/>
      <c r="I2119" s="83"/>
    </row>
    <row r="2120" spans="6:9">
      <c r="F2120" s="83"/>
      <c r="G2120" s="83"/>
      <c r="H2120" s="83"/>
      <c r="I2120" s="83"/>
    </row>
    <row r="2121" spans="6:9">
      <c r="F2121" s="83"/>
      <c r="G2121" s="83"/>
      <c r="H2121" s="83"/>
      <c r="I2121" s="83"/>
    </row>
    <row r="2122" spans="6:9">
      <c r="F2122" s="83"/>
      <c r="G2122" s="83"/>
      <c r="H2122" s="83"/>
      <c r="I2122" s="83"/>
    </row>
    <row r="2123" spans="6:9">
      <c r="F2123" s="83"/>
      <c r="G2123" s="83"/>
      <c r="H2123" s="83"/>
      <c r="I2123" s="83"/>
    </row>
    <row r="2124" spans="6:9">
      <c r="F2124" s="83"/>
      <c r="G2124" s="83"/>
      <c r="H2124" s="83"/>
      <c r="I2124" s="83"/>
    </row>
    <row r="2125" spans="6:9">
      <c r="F2125" s="83"/>
      <c r="G2125" s="83"/>
      <c r="H2125" s="83"/>
      <c r="I2125" s="83"/>
    </row>
    <row r="2126" spans="6:9">
      <c r="F2126" s="83"/>
      <c r="G2126" s="83"/>
      <c r="H2126" s="83"/>
      <c r="I2126" s="83"/>
    </row>
    <row r="2127" spans="6:9">
      <c r="F2127" s="83"/>
      <c r="G2127" s="83"/>
      <c r="H2127" s="83"/>
      <c r="I2127" s="83"/>
    </row>
    <row r="2128" spans="6:9">
      <c r="F2128" s="83"/>
      <c r="G2128" s="83"/>
      <c r="H2128" s="83"/>
      <c r="I2128" s="83"/>
    </row>
    <row r="2129" spans="6:9">
      <c r="F2129" s="83"/>
      <c r="G2129" s="83"/>
      <c r="H2129" s="83"/>
      <c r="I2129" s="83"/>
    </row>
    <row r="2130" spans="6:9">
      <c r="F2130" s="83"/>
      <c r="G2130" s="83"/>
      <c r="H2130" s="83"/>
      <c r="I2130" s="83"/>
    </row>
    <row r="2131" spans="6:9">
      <c r="F2131" s="83"/>
      <c r="G2131" s="83"/>
      <c r="H2131" s="83"/>
      <c r="I2131" s="83"/>
    </row>
    <row r="2132" spans="6:9">
      <c r="F2132" s="83"/>
      <c r="G2132" s="83"/>
      <c r="H2132" s="83"/>
      <c r="I2132" s="83"/>
    </row>
    <row r="2133" spans="6:9">
      <c r="F2133" s="83"/>
      <c r="G2133" s="83"/>
      <c r="H2133" s="83"/>
      <c r="I2133" s="83"/>
    </row>
    <row r="2134" spans="6:9">
      <c r="F2134" s="83"/>
      <c r="G2134" s="83"/>
      <c r="H2134" s="83"/>
      <c r="I2134" s="83"/>
    </row>
    <row r="2135" spans="6:9">
      <c r="F2135" s="83"/>
      <c r="G2135" s="83"/>
      <c r="H2135" s="83"/>
      <c r="I2135" s="83"/>
    </row>
    <row r="2136" spans="6:9">
      <c r="F2136" s="83"/>
      <c r="G2136" s="83"/>
      <c r="H2136" s="83"/>
      <c r="I2136" s="83"/>
    </row>
    <row r="2137" spans="6:9">
      <c r="F2137" s="83"/>
      <c r="G2137" s="83"/>
      <c r="H2137" s="83"/>
      <c r="I2137" s="83"/>
    </row>
    <row r="2138" spans="6:9">
      <c r="F2138" s="83"/>
      <c r="G2138" s="83"/>
      <c r="H2138" s="83"/>
      <c r="I2138" s="83"/>
    </row>
    <row r="2139" spans="6:9">
      <c r="F2139" s="83"/>
      <c r="G2139" s="83"/>
      <c r="H2139" s="83"/>
      <c r="I2139" s="83"/>
    </row>
    <row r="2140" spans="6:9">
      <c r="F2140" s="83"/>
      <c r="G2140" s="83"/>
      <c r="H2140" s="83"/>
      <c r="I2140" s="83"/>
    </row>
    <row r="2141" spans="6:9">
      <c r="F2141" s="83"/>
      <c r="G2141" s="83"/>
      <c r="H2141" s="83"/>
      <c r="I2141" s="83"/>
    </row>
    <row r="2142" spans="6:9">
      <c r="F2142" s="83"/>
      <c r="G2142" s="83"/>
      <c r="H2142" s="83"/>
      <c r="I2142" s="83"/>
    </row>
    <row r="2143" spans="6:9">
      <c r="F2143" s="83"/>
      <c r="G2143" s="83"/>
      <c r="H2143" s="83"/>
      <c r="I2143" s="83"/>
    </row>
    <row r="2144" spans="6:9">
      <c r="F2144" s="83"/>
      <c r="G2144" s="83"/>
      <c r="H2144" s="83"/>
      <c r="I2144" s="83"/>
    </row>
    <row r="2145" spans="6:9">
      <c r="F2145" s="83"/>
      <c r="G2145" s="83"/>
      <c r="H2145" s="83"/>
      <c r="I2145" s="83"/>
    </row>
    <row r="2146" spans="6:9">
      <c r="F2146" s="83"/>
      <c r="G2146" s="83"/>
      <c r="H2146" s="83"/>
      <c r="I2146" s="83"/>
    </row>
    <row r="2147" spans="6:9">
      <c r="F2147" s="83"/>
      <c r="G2147" s="83"/>
      <c r="H2147" s="83"/>
      <c r="I2147" s="83"/>
    </row>
    <row r="2148" spans="6:9">
      <c r="F2148" s="83"/>
      <c r="G2148" s="83"/>
      <c r="H2148" s="83"/>
      <c r="I2148" s="83"/>
    </row>
    <row r="2149" spans="6:9">
      <c r="F2149" s="83"/>
      <c r="G2149" s="83"/>
      <c r="H2149" s="83"/>
      <c r="I2149" s="83"/>
    </row>
    <row r="2150" spans="6:9">
      <c r="F2150" s="83"/>
      <c r="G2150" s="83"/>
      <c r="H2150" s="83"/>
      <c r="I2150" s="83"/>
    </row>
    <row r="2151" spans="6:9">
      <c r="F2151" s="83"/>
      <c r="G2151" s="83"/>
      <c r="H2151" s="83"/>
      <c r="I2151" s="83"/>
    </row>
    <row r="2152" spans="6:9">
      <c r="F2152" s="83"/>
      <c r="G2152" s="83"/>
      <c r="H2152" s="83"/>
      <c r="I2152" s="83"/>
    </row>
    <row r="2153" spans="6:9">
      <c r="F2153" s="83"/>
      <c r="G2153" s="83"/>
      <c r="H2153" s="83"/>
      <c r="I2153" s="83"/>
    </row>
    <row r="2154" spans="6:9">
      <c r="F2154" s="83"/>
      <c r="G2154" s="83"/>
      <c r="H2154" s="83"/>
      <c r="I2154" s="83"/>
    </row>
    <row r="2155" spans="6:9">
      <c r="F2155" s="83"/>
      <c r="G2155" s="83"/>
      <c r="H2155" s="83"/>
      <c r="I2155" s="83"/>
    </row>
    <row r="2156" spans="6:9">
      <c r="F2156" s="83"/>
      <c r="G2156" s="83"/>
      <c r="H2156" s="83"/>
      <c r="I2156" s="83"/>
    </row>
    <row r="2157" spans="6:9">
      <c r="F2157" s="83"/>
      <c r="G2157" s="83"/>
      <c r="H2157" s="83"/>
      <c r="I2157" s="83"/>
    </row>
    <row r="2158" spans="6:9">
      <c r="F2158" s="83"/>
      <c r="G2158" s="83"/>
      <c r="H2158" s="83"/>
      <c r="I2158" s="83"/>
    </row>
    <row r="2159" spans="6:9">
      <c r="F2159" s="83"/>
      <c r="G2159" s="83"/>
      <c r="H2159" s="83"/>
      <c r="I2159" s="83"/>
    </row>
    <row r="2160" spans="6:9">
      <c r="F2160" s="83"/>
      <c r="G2160" s="83"/>
      <c r="H2160" s="83"/>
      <c r="I2160" s="83"/>
    </row>
    <row r="2161" spans="6:9">
      <c r="F2161" s="83"/>
      <c r="G2161" s="83"/>
      <c r="H2161" s="83"/>
      <c r="I2161" s="83"/>
    </row>
    <row r="2162" spans="6:9">
      <c r="F2162" s="83"/>
      <c r="G2162" s="83"/>
      <c r="H2162" s="83"/>
      <c r="I2162" s="83"/>
    </row>
    <row r="2163" spans="6:9">
      <c r="F2163" s="83"/>
      <c r="G2163" s="83"/>
      <c r="H2163" s="83"/>
      <c r="I2163" s="83"/>
    </row>
    <row r="2164" spans="6:9">
      <c r="F2164" s="83"/>
      <c r="G2164" s="83"/>
      <c r="H2164" s="83"/>
      <c r="I2164" s="83"/>
    </row>
    <row r="2165" spans="6:9">
      <c r="F2165" s="83"/>
      <c r="G2165" s="83"/>
      <c r="H2165" s="83"/>
      <c r="I2165" s="83"/>
    </row>
    <row r="2166" spans="6:9">
      <c r="F2166" s="83"/>
      <c r="G2166" s="83"/>
      <c r="H2166" s="83"/>
      <c r="I2166" s="83"/>
    </row>
    <row r="2167" spans="6:9">
      <c r="F2167" s="83"/>
      <c r="G2167" s="83"/>
      <c r="H2167" s="83"/>
      <c r="I2167" s="83"/>
    </row>
    <row r="2168" spans="6:9">
      <c r="F2168" s="83"/>
      <c r="G2168" s="83"/>
      <c r="H2168" s="83"/>
      <c r="I2168" s="83"/>
    </row>
    <row r="2169" spans="6:9">
      <c r="F2169" s="83"/>
      <c r="G2169" s="83"/>
      <c r="H2169" s="83"/>
      <c r="I2169" s="83"/>
    </row>
    <row r="2170" spans="6:9">
      <c r="F2170" s="83"/>
      <c r="G2170" s="83"/>
      <c r="H2170" s="83"/>
      <c r="I2170" s="83"/>
    </row>
    <row r="2171" spans="6:9">
      <c r="F2171" s="83"/>
      <c r="G2171" s="83"/>
      <c r="H2171" s="83"/>
      <c r="I2171" s="83"/>
    </row>
    <row r="2172" spans="6:9">
      <c r="F2172" s="83"/>
      <c r="G2172" s="83"/>
      <c r="H2172" s="83"/>
      <c r="I2172" s="83"/>
    </row>
    <row r="2173" spans="6:9">
      <c r="F2173" s="83"/>
      <c r="G2173" s="83"/>
      <c r="H2173" s="83"/>
      <c r="I2173" s="83"/>
    </row>
    <row r="2174" spans="6:9">
      <c r="F2174" s="83"/>
      <c r="G2174" s="83"/>
      <c r="H2174" s="83"/>
      <c r="I2174" s="83"/>
    </row>
    <row r="2175" spans="6:9">
      <c r="F2175" s="83"/>
      <c r="G2175" s="83"/>
      <c r="H2175" s="83"/>
      <c r="I2175" s="83"/>
    </row>
    <row r="2176" spans="6:9">
      <c r="F2176" s="83"/>
      <c r="G2176" s="83"/>
      <c r="H2176" s="83"/>
      <c r="I2176" s="83"/>
    </row>
    <row r="2177" spans="6:9">
      <c r="F2177" s="83"/>
      <c r="G2177" s="83"/>
      <c r="H2177" s="83"/>
      <c r="I2177" s="83"/>
    </row>
    <row r="2178" spans="6:9">
      <c r="F2178" s="83"/>
      <c r="G2178" s="83"/>
      <c r="H2178" s="83"/>
      <c r="I2178" s="83"/>
    </row>
    <row r="2179" spans="6:9">
      <c r="F2179" s="83"/>
      <c r="G2179" s="83"/>
      <c r="H2179" s="83"/>
      <c r="I2179" s="83"/>
    </row>
    <row r="2180" spans="6:9">
      <c r="F2180" s="83"/>
      <c r="G2180" s="83"/>
      <c r="H2180" s="83"/>
      <c r="I2180" s="83"/>
    </row>
    <row r="2181" spans="6:9">
      <c r="F2181" s="83"/>
      <c r="G2181" s="83"/>
      <c r="H2181" s="83"/>
      <c r="I2181" s="83"/>
    </row>
    <row r="2182" spans="6:9">
      <c r="F2182" s="83"/>
      <c r="G2182" s="83"/>
      <c r="H2182" s="83"/>
      <c r="I2182" s="83"/>
    </row>
    <row r="2183" spans="6:9">
      <c r="F2183" s="83"/>
      <c r="G2183" s="83"/>
      <c r="H2183" s="83"/>
      <c r="I2183" s="83"/>
    </row>
    <row r="2184" spans="6:9">
      <c r="F2184" s="83"/>
      <c r="G2184" s="83"/>
      <c r="H2184" s="83"/>
      <c r="I2184" s="83"/>
    </row>
    <row r="2185" spans="6:9">
      <c r="F2185" s="83"/>
      <c r="G2185" s="83"/>
      <c r="H2185" s="83"/>
      <c r="I2185" s="83"/>
    </row>
    <row r="2186" spans="6:9">
      <c r="F2186" s="83"/>
      <c r="G2186" s="83"/>
      <c r="H2186" s="83"/>
      <c r="I2186" s="83"/>
    </row>
    <row r="2187" spans="6:9">
      <c r="F2187" s="83"/>
      <c r="G2187" s="83"/>
      <c r="H2187" s="83"/>
      <c r="I2187" s="83"/>
    </row>
    <row r="2188" spans="6:9">
      <c r="F2188" s="83"/>
      <c r="G2188" s="83"/>
      <c r="H2188" s="83"/>
      <c r="I2188" s="83"/>
    </row>
    <row r="2189" spans="6:9">
      <c r="F2189" s="83"/>
      <c r="G2189" s="83"/>
      <c r="H2189" s="83"/>
      <c r="I2189" s="83"/>
    </row>
    <row r="2190" spans="6:9">
      <c r="F2190" s="83"/>
      <c r="G2190" s="83"/>
      <c r="H2190" s="83"/>
      <c r="I2190" s="83"/>
    </row>
    <row r="2191" spans="6:9">
      <c r="F2191" s="83"/>
      <c r="G2191" s="83"/>
      <c r="H2191" s="83"/>
      <c r="I2191" s="83"/>
    </row>
    <row r="2192" spans="6:9">
      <c r="F2192" s="83"/>
      <c r="G2192" s="83"/>
      <c r="H2192" s="83"/>
      <c r="I2192" s="83"/>
    </row>
    <row r="2193" spans="6:9">
      <c r="F2193" s="83"/>
      <c r="G2193" s="83"/>
      <c r="H2193" s="83"/>
      <c r="I2193" s="83"/>
    </row>
    <row r="2194" spans="6:9">
      <c r="F2194" s="83"/>
      <c r="G2194" s="83"/>
      <c r="H2194" s="83"/>
      <c r="I2194" s="83"/>
    </row>
    <row r="2195" spans="6:9">
      <c r="F2195" s="83"/>
      <c r="G2195" s="83"/>
      <c r="H2195" s="83"/>
      <c r="I2195" s="83"/>
    </row>
    <row r="2196" spans="6:9">
      <c r="F2196" s="83"/>
      <c r="G2196" s="83"/>
      <c r="H2196" s="83"/>
      <c r="I2196" s="83"/>
    </row>
    <row r="2197" spans="6:9">
      <c r="F2197" s="83"/>
      <c r="G2197" s="83"/>
      <c r="H2197" s="83"/>
      <c r="I2197" s="83"/>
    </row>
    <row r="2198" spans="6:9">
      <c r="F2198" s="83"/>
      <c r="G2198" s="83"/>
      <c r="H2198" s="83"/>
      <c r="I2198" s="83"/>
    </row>
    <row r="2199" spans="6:9">
      <c r="F2199" s="83"/>
      <c r="G2199" s="83"/>
      <c r="H2199" s="83"/>
      <c r="I2199" s="83"/>
    </row>
    <row r="2200" spans="6:9">
      <c r="F2200" s="83"/>
      <c r="G2200" s="83"/>
      <c r="H2200" s="83"/>
      <c r="I2200" s="83"/>
    </row>
    <row r="2201" spans="6:9">
      <c r="F2201" s="83"/>
      <c r="G2201" s="83"/>
      <c r="H2201" s="83"/>
      <c r="I2201" s="83"/>
    </row>
    <row r="2202" spans="6:9">
      <c r="F2202" s="83"/>
      <c r="G2202" s="83"/>
      <c r="H2202" s="83"/>
      <c r="I2202" s="83"/>
    </row>
    <row r="2203" spans="6:9">
      <c r="F2203" s="83"/>
      <c r="G2203" s="83"/>
      <c r="H2203" s="83"/>
      <c r="I2203" s="83"/>
    </row>
    <row r="2204" spans="6:9">
      <c r="F2204" s="83"/>
      <c r="G2204" s="83"/>
      <c r="H2204" s="83"/>
      <c r="I2204" s="83"/>
    </row>
    <row r="2205" spans="6:9">
      <c r="F2205" s="83"/>
      <c r="G2205" s="83"/>
      <c r="H2205" s="83"/>
      <c r="I2205" s="83"/>
    </row>
    <row r="2206" spans="6:9">
      <c r="F2206" s="83"/>
      <c r="G2206" s="83"/>
      <c r="H2206" s="83"/>
      <c r="I2206" s="83"/>
    </row>
    <row r="2207" spans="6:9">
      <c r="F2207" s="83"/>
      <c r="G2207" s="83"/>
      <c r="H2207" s="83"/>
      <c r="I2207" s="83"/>
    </row>
    <row r="2208" spans="6:9">
      <c r="F2208" s="83"/>
      <c r="G2208" s="83"/>
      <c r="H2208" s="83"/>
      <c r="I2208" s="83"/>
    </row>
    <row r="2209" spans="6:9">
      <c r="F2209" s="83"/>
      <c r="G2209" s="83"/>
      <c r="H2209" s="83"/>
      <c r="I2209" s="83"/>
    </row>
    <row r="2210" spans="6:9">
      <c r="F2210" s="83"/>
      <c r="G2210" s="83"/>
      <c r="H2210" s="83"/>
      <c r="I2210" s="83"/>
    </row>
    <row r="2211" spans="6:9">
      <c r="F2211" s="83"/>
      <c r="G2211" s="83"/>
      <c r="H2211" s="83"/>
      <c r="I2211" s="83"/>
    </row>
    <row r="2212" spans="6:9">
      <c r="F2212" s="83"/>
      <c r="G2212" s="83"/>
      <c r="H2212" s="83"/>
      <c r="I2212" s="83"/>
    </row>
    <row r="2213" spans="6:9">
      <c r="F2213" s="83"/>
      <c r="G2213" s="83"/>
      <c r="H2213" s="83"/>
      <c r="I2213" s="83"/>
    </row>
    <row r="2214" spans="6:9">
      <c r="F2214" s="83"/>
      <c r="G2214" s="83"/>
      <c r="H2214" s="83"/>
      <c r="I2214" s="83"/>
    </row>
    <row r="2215" spans="6:9">
      <c r="F2215" s="83"/>
      <c r="G2215" s="83"/>
      <c r="H2215" s="83"/>
      <c r="I2215" s="83"/>
    </row>
    <row r="2216" spans="6:9">
      <c r="F2216" s="83"/>
      <c r="G2216" s="83"/>
      <c r="H2216" s="83"/>
      <c r="I2216" s="83"/>
    </row>
    <row r="2217" spans="6:9">
      <c r="F2217" s="83"/>
      <c r="G2217" s="83"/>
      <c r="H2217" s="83"/>
      <c r="I2217" s="83"/>
    </row>
    <row r="2218" spans="6:9">
      <c r="F2218" s="83"/>
      <c r="G2218" s="83"/>
      <c r="H2218" s="83"/>
      <c r="I2218" s="83"/>
    </row>
    <row r="2219" spans="6:9">
      <c r="F2219" s="83"/>
      <c r="G2219" s="83"/>
      <c r="H2219" s="83"/>
      <c r="I2219" s="83"/>
    </row>
    <row r="2220" spans="6:9">
      <c r="F2220" s="83"/>
      <c r="G2220" s="83"/>
      <c r="H2220" s="83"/>
      <c r="I2220" s="83"/>
    </row>
    <row r="2221" spans="6:9">
      <c r="F2221" s="83"/>
      <c r="G2221" s="83"/>
      <c r="H2221" s="83"/>
      <c r="I2221" s="83"/>
    </row>
    <row r="2222" spans="6:9">
      <c r="F2222" s="83"/>
      <c r="G2222" s="83"/>
      <c r="H2222" s="83"/>
      <c r="I2222" s="83"/>
    </row>
    <row r="2223" spans="6:9">
      <c r="F2223" s="83"/>
      <c r="G2223" s="83"/>
      <c r="H2223" s="83"/>
      <c r="I2223" s="83"/>
    </row>
    <row r="2224" spans="6:9">
      <c r="F2224" s="83"/>
      <c r="G2224" s="83"/>
      <c r="H2224" s="83"/>
      <c r="I2224" s="83"/>
    </row>
    <row r="2225" spans="6:9">
      <c r="F2225" s="83"/>
      <c r="G2225" s="83"/>
      <c r="H2225" s="83"/>
      <c r="I2225" s="83"/>
    </row>
    <row r="2226" spans="6:9">
      <c r="F2226" s="83"/>
      <c r="G2226" s="83"/>
      <c r="H2226" s="83"/>
      <c r="I2226" s="83"/>
    </row>
    <row r="2227" spans="6:9">
      <c r="F2227" s="83"/>
      <c r="G2227" s="83"/>
      <c r="H2227" s="83"/>
      <c r="I2227" s="83"/>
    </row>
    <row r="2228" spans="6:9">
      <c r="F2228" s="83"/>
      <c r="G2228" s="83"/>
      <c r="H2228" s="83"/>
      <c r="I2228" s="83"/>
    </row>
    <row r="2229" spans="6:9">
      <c r="F2229" s="83"/>
      <c r="G2229" s="83"/>
      <c r="H2229" s="83"/>
      <c r="I2229" s="83"/>
    </row>
    <row r="2230" spans="6:9">
      <c r="F2230" s="83"/>
      <c r="G2230" s="83"/>
      <c r="H2230" s="83"/>
      <c r="I2230" s="83"/>
    </row>
    <row r="2231" spans="6:9">
      <c r="F2231" s="83"/>
      <c r="G2231" s="83"/>
      <c r="H2231" s="83"/>
      <c r="I2231" s="83"/>
    </row>
    <row r="2232" spans="6:9">
      <c r="F2232" s="83"/>
      <c r="G2232" s="83"/>
      <c r="H2232" s="83"/>
      <c r="I2232" s="83"/>
    </row>
    <row r="2233" spans="6:9">
      <c r="F2233" s="83"/>
      <c r="G2233" s="83"/>
      <c r="H2233" s="83"/>
      <c r="I2233" s="83"/>
    </row>
    <row r="2234" spans="6:9">
      <c r="F2234" s="83"/>
      <c r="G2234" s="83"/>
      <c r="H2234" s="83"/>
      <c r="I2234" s="83"/>
    </row>
    <row r="2235" spans="6:9">
      <c r="F2235" s="83"/>
      <c r="G2235" s="83"/>
      <c r="H2235" s="83"/>
      <c r="I2235" s="83"/>
    </row>
    <row r="2236" spans="6:9">
      <c r="F2236" s="83"/>
      <c r="G2236" s="83"/>
      <c r="H2236" s="83"/>
      <c r="I2236" s="83"/>
    </row>
    <row r="2237" spans="6:9">
      <c r="F2237" s="83"/>
      <c r="G2237" s="83"/>
      <c r="H2237" s="83"/>
      <c r="I2237" s="83"/>
    </row>
    <row r="2238" spans="6:9">
      <c r="F2238" s="83"/>
      <c r="G2238" s="83"/>
      <c r="H2238" s="83"/>
      <c r="I2238" s="83"/>
    </row>
    <row r="2239" spans="6:9">
      <c r="F2239" s="83"/>
      <c r="G2239" s="83"/>
      <c r="H2239" s="83"/>
      <c r="I2239" s="83"/>
    </row>
    <row r="2240" spans="6:9">
      <c r="F2240" s="83"/>
      <c r="G2240" s="83"/>
      <c r="H2240" s="83"/>
      <c r="I2240" s="83"/>
    </row>
    <row r="2241" spans="6:9">
      <c r="F2241" s="83"/>
      <c r="G2241" s="83"/>
      <c r="H2241" s="83"/>
      <c r="I2241" s="83"/>
    </row>
    <row r="2242" spans="6:9">
      <c r="F2242" s="83"/>
      <c r="G2242" s="83"/>
      <c r="H2242" s="83"/>
      <c r="I2242" s="83"/>
    </row>
    <row r="2243" spans="6:9">
      <c r="F2243" s="83"/>
      <c r="G2243" s="83"/>
      <c r="H2243" s="83"/>
      <c r="I2243" s="83"/>
    </row>
    <row r="2244" spans="6:9">
      <c r="F2244" s="83"/>
      <c r="G2244" s="83"/>
      <c r="H2244" s="83"/>
      <c r="I2244" s="83"/>
    </row>
    <row r="2245" spans="6:9">
      <c r="F2245" s="83"/>
      <c r="G2245" s="83"/>
      <c r="H2245" s="83"/>
      <c r="I2245" s="83"/>
    </row>
    <row r="2246" spans="6:9">
      <c r="F2246" s="83"/>
      <c r="G2246" s="83"/>
      <c r="H2246" s="83"/>
      <c r="I2246" s="83"/>
    </row>
    <row r="2247" spans="6:9">
      <c r="F2247" s="83"/>
      <c r="G2247" s="83"/>
      <c r="H2247" s="83"/>
      <c r="I2247" s="83"/>
    </row>
    <row r="2248" spans="6:9">
      <c r="F2248" s="83"/>
      <c r="G2248" s="83"/>
      <c r="H2248" s="83"/>
      <c r="I2248" s="83"/>
    </row>
    <row r="2249" spans="6:9">
      <c r="F2249" s="83"/>
      <c r="G2249" s="83"/>
      <c r="H2249" s="83"/>
      <c r="I2249" s="83"/>
    </row>
    <row r="2250" spans="6:9">
      <c r="F2250" s="83"/>
      <c r="G2250" s="83"/>
      <c r="H2250" s="83"/>
      <c r="I2250" s="83"/>
    </row>
    <row r="2251" spans="6:9">
      <c r="F2251" s="83"/>
      <c r="G2251" s="83"/>
      <c r="H2251" s="83"/>
      <c r="I2251" s="83"/>
    </row>
    <row r="2252" spans="6:9">
      <c r="F2252" s="83"/>
      <c r="G2252" s="83"/>
      <c r="H2252" s="83"/>
      <c r="I2252" s="83"/>
    </row>
    <row r="2253" spans="6:9">
      <c r="F2253" s="83"/>
      <c r="G2253" s="83"/>
      <c r="H2253" s="83"/>
      <c r="I2253" s="83"/>
    </row>
    <row r="2254" spans="6:9">
      <c r="F2254" s="83"/>
      <c r="G2254" s="83"/>
      <c r="H2254" s="83"/>
      <c r="I2254" s="83"/>
    </row>
    <row r="2255" spans="6:9">
      <c r="F2255" s="83"/>
      <c r="G2255" s="83"/>
      <c r="H2255" s="83"/>
      <c r="I2255" s="83"/>
    </row>
    <row r="2256" spans="6:9">
      <c r="F2256" s="83"/>
      <c r="G2256" s="83"/>
      <c r="H2256" s="83"/>
      <c r="I2256" s="83"/>
    </row>
    <row r="2257" spans="6:9">
      <c r="F2257" s="83"/>
      <c r="G2257" s="83"/>
      <c r="H2257" s="83"/>
      <c r="I2257" s="83"/>
    </row>
    <row r="2258" spans="6:9">
      <c r="F2258" s="83"/>
      <c r="G2258" s="83"/>
      <c r="H2258" s="83"/>
      <c r="I2258" s="83"/>
    </row>
    <row r="2259" spans="6:9">
      <c r="F2259" s="83"/>
      <c r="G2259" s="83"/>
      <c r="H2259" s="83"/>
      <c r="I2259" s="83"/>
    </row>
    <row r="2260" spans="6:9">
      <c r="F2260" s="83"/>
      <c r="G2260" s="83"/>
      <c r="H2260" s="83"/>
      <c r="I2260" s="83"/>
    </row>
    <row r="2261" spans="6:9">
      <c r="F2261" s="83"/>
      <c r="G2261" s="83"/>
      <c r="H2261" s="83"/>
      <c r="I2261" s="83"/>
    </row>
    <row r="2262" spans="6:9">
      <c r="F2262" s="83"/>
      <c r="G2262" s="83"/>
      <c r="H2262" s="83"/>
      <c r="I2262" s="83"/>
    </row>
    <row r="2263" spans="6:9">
      <c r="F2263" s="83"/>
      <c r="G2263" s="83"/>
      <c r="H2263" s="83"/>
      <c r="I2263" s="83"/>
    </row>
    <row r="2264" spans="6:9">
      <c r="F2264" s="83"/>
      <c r="G2264" s="83"/>
      <c r="H2264" s="83"/>
      <c r="I2264" s="83"/>
    </row>
    <row r="2265" spans="6:9">
      <c r="F2265" s="83"/>
      <c r="G2265" s="83"/>
      <c r="H2265" s="83"/>
      <c r="I2265" s="83"/>
    </row>
    <row r="2266" spans="6:9">
      <c r="F2266" s="83"/>
      <c r="G2266" s="83"/>
      <c r="H2266" s="83"/>
      <c r="I2266" s="83"/>
    </row>
    <row r="2267" spans="6:9">
      <c r="F2267" s="83"/>
      <c r="G2267" s="83"/>
      <c r="H2267" s="83"/>
      <c r="I2267" s="83"/>
    </row>
    <row r="2268" spans="6:9">
      <c r="F2268" s="83"/>
      <c r="G2268" s="83"/>
      <c r="H2268" s="83"/>
      <c r="I2268" s="83"/>
    </row>
    <row r="2269" spans="6:9">
      <c r="F2269" s="83"/>
      <c r="G2269" s="83"/>
      <c r="H2269" s="83"/>
      <c r="I2269" s="83"/>
    </row>
    <row r="2270" spans="6:9">
      <c r="F2270" s="83"/>
      <c r="G2270" s="83"/>
      <c r="H2270" s="83"/>
      <c r="I2270" s="83"/>
    </row>
    <row r="2271" spans="6:9">
      <c r="F2271" s="83"/>
      <c r="G2271" s="83"/>
      <c r="H2271" s="83"/>
      <c r="I2271" s="83"/>
    </row>
    <row r="2272" spans="6:9">
      <c r="F2272" s="83"/>
      <c r="G2272" s="83"/>
      <c r="H2272" s="83"/>
      <c r="I2272" s="83"/>
    </row>
    <row r="2273" spans="6:9">
      <c r="F2273" s="83"/>
      <c r="G2273" s="83"/>
      <c r="H2273" s="83"/>
      <c r="I2273" s="83"/>
    </row>
    <row r="2274" spans="6:9">
      <c r="F2274" s="83"/>
      <c r="G2274" s="83"/>
      <c r="H2274" s="83"/>
      <c r="I2274" s="83"/>
    </row>
    <row r="2275" spans="6:9">
      <c r="F2275" s="83"/>
      <c r="G2275" s="83"/>
      <c r="H2275" s="83"/>
      <c r="I2275" s="83"/>
    </row>
    <row r="2276" spans="6:9">
      <c r="F2276" s="83"/>
      <c r="G2276" s="83"/>
      <c r="H2276" s="83"/>
      <c r="I2276" s="83"/>
    </row>
    <row r="2277" spans="6:9">
      <c r="F2277" s="83"/>
      <c r="G2277" s="83"/>
      <c r="H2277" s="83"/>
      <c r="I2277" s="83"/>
    </row>
    <row r="2278" spans="6:9">
      <c r="F2278" s="83"/>
      <c r="G2278" s="83"/>
      <c r="H2278" s="83"/>
      <c r="I2278" s="83"/>
    </row>
    <row r="2279" spans="6:9">
      <c r="F2279" s="83"/>
      <c r="G2279" s="83"/>
      <c r="H2279" s="83"/>
      <c r="I2279" s="83"/>
    </row>
    <row r="2280" spans="6:9">
      <c r="F2280" s="83"/>
      <c r="G2280" s="83"/>
      <c r="H2280" s="83"/>
      <c r="I2280" s="83"/>
    </row>
    <row r="2281" spans="6:9">
      <c r="F2281" s="83"/>
      <c r="G2281" s="83"/>
      <c r="H2281" s="83"/>
      <c r="I2281" s="83"/>
    </row>
    <row r="2282" spans="6:9">
      <c r="F2282" s="83"/>
      <c r="G2282" s="83"/>
      <c r="H2282" s="83"/>
      <c r="I2282" s="83"/>
    </row>
    <row r="2283" spans="6:9">
      <c r="F2283" s="83"/>
      <c r="G2283" s="83"/>
      <c r="H2283" s="83"/>
      <c r="I2283" s="83"/>
    </row>
    <row r="2284" spans="6:9">
      <c r="F2284" s="83"/>
      <c r="G2284" s="83"/>
      <c r="H2284" s="83"/>
      <c r="I2284" s="83"/>
    </row>
    <row r="2285" spans="6:9">
      <c r="F2285" s="83"/>
      <c r="G2285" s="83"/>
      <c r="H2285" s="83"/>
      <c r="I2285" s="83"/>
    </row>
    <row r="2286" spans="6:9">
      <c r="F2286" s="83"/>
      <c r="G2286" s="83"/>
      <c r="H2286" s="83"/>
      <c r="I2286" s="83"/>
    </row>
    <row r="2287" spans="6:9">
      <c r="F2287" s="83"/>
      <c r="G2287" s="83"/>
      <c r="H2287" s="83"/>
      <c r="I2287" s="83"/>
    </row>
    <row r="2288" spans="6:9">
      <c r="F2288" s="83"/>
      <c r="G2288" s="83"/>
      <c r="H2288" s="83"/>
      <c r="I2288" s="83"/>
    </row>
    <row r="2289" spans="6:9">
      <c r="F2289" s="83"/>
      <c r="G2289" s="83"/>
      <c r="H2289" s="83"/>
      <c r="I2289" s="83"/>
    </row>
    <row r="2290" spans="6:9">
      <c r="F2290" s="83"/>
      <c r="G2290" s="83"/>
      <c r="H2290" s="83"/>
      <c r="I2290" s="83"/>
    </row>
    <row r="2291" spans="6:9">
      <c r="F2291" s="83"/>
      <c r="G2291" s="83"/>
      <c r="H2291" s="83"/>
      <c r="I2291" s="83"/>
    </row>
    <row r="2292" spans="6:9">
      <c r="F2292" s="83"/>
      <c r="G2292" s="83"/>
      <c r="H2292" s="83"/>
      <c r="I2292" s="83"/>
    </row>
    <row r="2293" spans="6:9">
      <c r="F2293" s="83"/>
      <c r="G2293" s="83"/>
      <c r="H2293" s="83"/>
      <c r="I2293" s="83"/>
    </row>
    <row r="2294" spans="6:9">
      <c r="F2294" s="83"/>
      <c r="G2294" s="83"/>
      <c r="H2294" s="83"/>
      <c r="I2294" s="83"/>
    </row>
    <row r="2295" spans="6:9">
      <c r="F2295" s="83"/>
      <c r="G2295" s="83"/>
      <c r="H2295" s="83"/>
      <c r="I2295" s="83"/>
    </row>
    <row r="2296" spans="6:9">
      <c r="F2296" s="83"/>
      <c r="G2296" s="83"/>
      <c r="H2296" s="83"/>
      <c r="I2296" s="83"/>
    </row>
    <row r="2297" spans="6:9">
      <c r="F2297" s="83"/>
      <c r="G2297" s="83"/>
      <c r="H2297" s="83"/>
      <c r="I2297" s="83"/>
    </row>
    <row r="2298" spans="6:9">
      <c r="F2298" s="83"/>
      <c r="G2298" s="83"/>
      <c r="H2298" s="83"/>
      <c r="I2298" s="83"/>
    </row>
    <row r="2299" spans="6:9">
      <c r="F2299" s="83"/>
      <c r="G2299" s="83"/>
      <c r="H2299" s="83"/>
      <c r="I2299" s="83"/>
    </row>
    <row r="2300" spans="6:9">
      <c r="F2300" s="83"/>
      <c r="G2300" s="83"/>
      <c r="H2300" s="83"/>
      <c r="I2300" s="83"/>
    </row>
    <row r="2301" spans="6:9">
      <c r="F2301" s="83"/>
      <c r="G2301" s="83"/>
      <c r="H2301" s="83"/>
      <c r="I2301" s="83"/>
    </row>
    <row r="2302" spans="6:9">
      <c r="F2302" s="83"/>
      <c r="G2302" s="83"/>
      <c r="H2302" s="83"/>
      <c r="I2302" s="83"/>
    </row>
    <row r="2303" spans="6:9">
      <c r="F2303" s="83"/>
      <c r="G2303" s="83"/>
      <c r="H2303" s="83"/>
      <c r="I2303" s="83"/>
    </row>
    <row r="2304" spans="6:9">
      <c r="F2304" s="83"/>
      <c r="G2304" s="83"/>
      <c r="H2304" s="83"/>
      <c r="I2304" s="83"/>
    </row>
    <row r="2305" spans="6:9">
      <c r="F2305" s="83"/>
      <c r="G2305" s="83"/>
      <c r="H2305" s="83"/>
      <c r="I2305" s="83"/>
    </row>
    <row r="2306" spans="6:9">
      <c r="F2306" s="83"/>
      <c r="G2306" s="83"/>
      <c r="H2306" s="83"/>
      <c r="I2306" s="83"/>
    </row>
    <row r="2307" spans="6:9">
      <c r="F2307" s="83"/>
      <c r="G2307" s="83"/>
      <c r="H2307" s="83"/>
      <c r="I2307" s="83"/>
    </row>
    <row r="2308" spans="6:9">
      <c r="F2308" s="83"/>
      <c r="G2308" s="83"/>
      <c r="H2308" s="83"/>
      <c r="I2308" s="83"/>
    </row>
    <row r="2309" spans="6:9">
      <c r="F2309" s="83"/>
      <c r="G2309" s="83"/>
      <c r="H2309" s="83"/>
      <c r="I2309" s="83"/>
    </row>
    <row r="2310" spans="6:9">
      <c r="F2310" s="83"/>
      <c r="G2310" s="83"/>
      <c r="H2310" s="83"/>
      <c r="I2310" s="83"/>
    </row>
    <row r="2311" spans="6:9">
      <c r="F2311" s="83"/>
      <c r="G2311" s="83"/>
      <c r="H2311" s="83"/>
      <c r="I2311" s="83"/>
    </row>
    <row r="2312" spans="6:9">
      <c r="F2312" s="83"/>
      <c r="G2312" s="83"/>
      <c r="H2312" s="83"/>
      <c r="I2312" s="83"/>
    </row>
    <row r="2313" spans="6:9">
      <c r="F2313" s="83"/>
      <c r="G2313" s="83"/>
      <c r="H2313" s="83"/>
      <c r="I2313" s="83"/>
    </row>
    <row r="2314" spans="6:9">
      <c r="F2314" s="83"/>
      <c r="G2314" s="83"/>
      <c r="H2314" s="83"/>
      <c r="I2314" s="83"/>
    </row>
    <row r="2315" spans="6:9">
      <c r="F2315" s="83"/>
      <c r="G2315" s="83"/>
      <c r="H2315" s="83"/>
      <c r="I2315" s="83"/>
    </row>
    <row r="2316" spans="6:9">
      <c r="F2316" s="83"/>
      <c r="G2316" s="83"/>
      <c r="H2316" s="83"/>
      <c r="I2316" s="83"/>
    </row>
    <row r="2317" spans="6:9">
      <c r="F2317" s="83"/>
      <c r="G2317" s="83"/>
      <c r="H2317" s="83"/>
      <c r="I2317" s="83"/>
    </row>
    <row r="2318" spans="6:9">
      <c r="F2318" s="83"/>
      <c r="G2318" s="83"/>
      <c r="H2318" s="83"/>
      <c r="I2318" s="83"/>
    </row>
    <row r="2319" spans="6:9">
      <c r="F2319" s="83"/>
      <c r="G2319" s="83"/>
      <c r="H2319" s="83"/>
      <c r="I2319" s="83"/>
    </row>
    <row r="2320" spans="6:9">
      <c r="F2320" s="83"/>
      <c r="G2320" s="83"/>
      <c r="H2320" s="83"/>
      <c r="I2320" s="83"/>
    </row>
    <row r="2321" spans="6:9">
      <c r="F2321" s="83"/>
      <c r="G2321" s="83"/>
      <c r="H2321" s="83"/>
      <c r="I2321" s="83"/>
    </row>
    <row r="2322" spans="6:9">
      <c r="F2322" s="83"/>
      <c r="G2322" s="83"/>
      <c r="H2322" s="83"/>
      <c r="I2322" s="83"/>
    </row>
    <row r="2323" spans="6:9">
      <c r="F2323" s="83"/>
      <c r="G2323" s="83"/>
      <c r="H2323" s="83"/>
      <c r="I2323" s="83"/>
    </row>
    <row r="2324" spans="6:9">
      <c r="F2324" s="83"/>
      <c r="G2324" s="83"/>
      <c r="H2324" s="83"/>
      <c r="I2324" s="83"/>
    </row>
    <row r="2325" spans="6:9">
      <c r="F2325" s="83"/>
      <c r="G2325" s="83"/>
      <c r="H2325" s="83"/>
      <c r="I2325" s="83"/>
    </row>
    <row r="2326" spans="6:9">
      <c r="F2326" s="83"/>
      <c r="G2326" s="83"/>
      <c r="H2326" s="83"/>
      <c r="I2326" s="83"/>
    </row>
    <row r="2327" spans="6:9">
      <c r="F2327" s="83"/>
      <c r="G2327" s="83"/>
      <c r="H2327" s="83"/>
      <c r="I2327" s="83"/>
    </row>
    <row r="2328" spans="6:9">
      <c r="F2328" s="83"/>
      <c r="G2328" s="83"/>
      <c r="H2328" s="83"/>
      <c r="I2328" s="83"/>
    </row>
    <row r="2329" spans="6:9">
      <c r="F2329" s="83"/>
      <c r="G2329" s="83"/>
      <c r="H2329" s="83"/>
      <c r="I2329" s="83"/>
    </row>
    <row r="2330" spans="6:9">
      <c r="F2330" s="83"/>
      <c r="G2330" s="83"/>
      <c r="H2330" s="83"/>
      <c r="I2330" s="83"/>
    </row>
    <row r="2331" spans="6:9">
      <c r="F2331" s="83"/>
      <c r="G2331" s="83"/>
      <c r="H2331" s="83"/>
      <c r="I2331" s="83"/>
    </row>
    <row r="2332" spans="6:9">
      <c r="F2332" s="83"/>
      <c r="G2332" s="83"/>
      <c r="H2332" s="83"/>
      <c r="I2332" s="83"/>
    </row>
    <row r="2333" spans="6:9">
      <c r="F2333" s="83"/>
      <c r="G2333" s="83"/>
      <c r="H2333" s="83"/>
      <c r="I2333" s="83"/>
    </row>
    <row r="2334" spans="6:9">
      <c r="F2334" s="83"/>
      <c r="G2334" s="83"/>
      <c r="H2334" s="83"/>
      <c r="I2334" s="83"/>
    </row>
    <row r="2335" spans="6:9">
      <c r="F2335" s="83"/>
      <c r="G2335" s="83"/>
      <c r="H2335" s="83"/>
      <c r="I2335" s="83"/>
    </row>
    <row r="2336" spans="6:9">
      <c r="F2336" s="83"/>
      <c r="G2336" s="83"/>
      <c r="H2336" s="83"/>
      <c r="I2336" s="83"/>
    </row>
    <row r="2337" spans="6:9">
      <c r="F2337" s="83"/>
      <c r="G2337" s="83"/>
      <c r="H2337" s="83"/>
      <c r="I2337" s="83"/>
    </row>
    <row r="2338" spans="6:9">
      <c r="F2338" s="83"/>
      <c r="G2338" s="83"/>
      <c r="H2338" s="83"/>
      <c r="I2338" s="83"/>
    </row>
    <row r="2339" spans="6:9">
      <c r="F2339" s="83"/>
      <c r="G2339" s="83"/>
      <c r="H2339" s="83"/>
      <c r="I2339" s="83"/>
    </row>
    <row r="2340" spans="6:9">
      <c r="F2340" s="83"/>
      <c r="G2340" s="83"/>
      <c r="H2340" s="83"/>
      <c r="I2340" s="83"/>
    </row>
    <row r="2341" spans="6:9">
      <c r="F2341" s="83"/>
      <c r="G2341" s="83"/>
      <c r="H2341" s="83"/>
      <c r="I2341" s="83"/>
    </row>
    <row r="2342" spans="6:9">
      <c r="F2342" s="83"/>
      <c r="G2342" s="83"/>
      <c r="H2342" s="83"/>
      <c r="I2342" s="83"/>
    </row>
    <row r="2343" spans="6:9">
      <c r="F2343" s="83"/>
      <c r="G2343" s="83"/>
      <c r="H2343" s="83"/>
      <c r="I2343" s="83"/>
    </row>
    <row r="2344" spans="6:9">
      <c r="F2344" s="83"/>
      <c r="G2344" s="83"/>
      <c r="H2344" s="83"/>
      <c r="I2344" s="83"/>
    </row>
    <row r="2345" spans="6:9">
      <c r="F2345" s="83"/>
      <c r="G2345" s="83"/>
      <c r="H2345" s="83"/>
      <c r="I2345" s="83"/>
    </row>
    <row r="2346" spans="6:9">
      <c r="F2346" s="83"/>
      <c r="G2346" s="83"/>
      <c r="H2346" s="83"/>
      <c r="I2346" s="83"/>
    </row>
    <row r="2347" spans="6:9">
      <c r="F2347" s="83"/>
      <c r="G2347" s="83"/>
      <c r="H2347" s="83"/>
      <c r="I2347" s="83"/>
    </row>
    <row r="2348" spans="6:9">
      <c r="F2348" s="83"/>
      <c r="G2348" s="83"/>
      <c r="H2348" s="83"/>
      <c r="I2348" s="83"/>
    </row>
    <row r="2349" spans="6:9">
      <c r="F2349" s="83"/>
      <c r="G2349" s="83"/>
      <c r="H2349" s="83"/>
      <c r="I2349" s="83"/>
    </row>
    <row r="2350" spans="6:9">
      <c r="F2350" s="83"/>
      <c r="G2350" s="83"/>
      <c r="H2350" s="83"/>
      <c r="I2350" s="83"/>
    </row>
    <row r="2351" spans="6:9">
      <c r="F2351" s="83"/>
      <c r="G2351" s="83"/>
      <c r="H2351" s="83"/>
      <c r="I2351" s="83"/>
    </row>
    <row r="2352" spans="6:9">
      <c r="F2352" s="83"/>
      <c r="G2352" s="83"/>
      <c r="H2352" s="83"/>
      <c r="I2352" s="83"/>
    </row>
    <row r="2353" spans="6:9">
      <c r="F2353" s="83"/>
      <c r="G2353" s="83"/>
      <c r="H2353" s="83"/>
      <c r="I2353" s="83"/>
    </row>
    <row r="2354" spans="6:9">
      <c r="F2354" s="83"/>
      <c r="G2354" s="83"/>
      <c r="H2354" s="83"/>
      <c r="I2354" s="83"/>
    </row>
    <row r="2355" spans="6:9">
      <c r="F2355" s="83"/>
      <c r="G2355" s="83"/>
      <c r="H2355" s="83"/>
      <c r="I2355" s="83"/>
    </row>
    <row r="2356" spans="6:9">
      <c r="F2356" s="83"/>
      <c r="G2356" s="83"/>
      <c r="H2356" s="83"/>
      <c r="I2356" s="83"/>
    </row>
    <row r="2357" spans="6:9">
      <c r="F2357" s="83"/>
      <c r="G2357" s="83"/>
      <c r="H2357" s="83"/>
      <c r="I2357" s="83"/>
    </row>
    <row r="2358" spans="6:9">
      <c r="F2358" s="83"/>
      <c r="G2358" s="83"/>
      <c r="H2358" s="83"/>
      <c r="I2358" s="83"/>
    </row>
    <row r="2359" spans="6:9">
      <c r="F2359" s="83"/>
      <c r="G2359" s="83"/>
      <c r="H2359" s="83"/>
      <c r="I2359" s="83"/>
    </row>
    <row r="2360" spans="6:9">
      <c r="F2360" s="83"/>
      <c r="G2360" s="83"/>
      <c r="H2360" s="83"/>
      <c r="I2360" s="83"/>
    </row>
    <row r="2361" spans="6:9">
      <c r="F2361" s="83"/>
      <c r="G2361" s="83"/>
      <c r="H2361" s="83"/>
      <c r="I2361" s="83"/>
    </row>
    <row r="2362" spans="6:9">
      <c r="F2362" s="83"/>
      <c r="G2362" s="83"/>
      <c r="H2362" s="83"/>
      <c r="I2362" s="83"/>
    </row>
    <row r="2363" spans="6:9">
      <c r="F2363" s="83"/>
      <c r="G2363" s="83"/>
      <c r="H2363" s="83"/>
      <c r="I2363" s="83"/>
    </row>
    <row r="2364" spans="6:9">
      <c r="F2364" s="83"/>
      <c r="G2364" s="83"/>
      <c r="H2364" s="83"/>
      <c r="I2364" s="83"/>
    </row>
    <row r="2365" spans="6:9">
      <c r="F2365" s="83"/>
      <c r="G2365" s="83"/>
      <c r="H2365" s="83"/>
      <c r="I2365" s="83"/>
    </row>
    <row r="2366" spans="6:9">
      <c r="F2366" s="83"/>
      <c r="G2366" s="83"/>
      <c r="H2366" s="83"/>
      <c r="I2366" s="83"/>
    </row>
    <row r="2367" spans="6:9">
      <c r="F2367" s="83"/>
      <c r="G2367" s="83"/>
      <c r="H2367" s="83"/>
      <c r="I2367" s="83"/>
    </row>
    <row r="2368" spans="6:9">
      <c r="F2368" s="83"/>
      <c r="G2368" s="83"/>
      <c r="H2368" s="83"/>
      <c r="I2368" s="83"/>
    </row>
    <row r="2369" spans="6:9">
      <c r="F2369" s="83"/>
      <c r="G2369" s="83"/>
      <c r="H2369" s="83"/>
      <c r="I2369" s="83"/>
    </row>
    <row r="2370" spans="6:9">
      <c r="F2370" s="83"/>
      <c r="G2370" s="83"/>
      <c r="H2370" s="83"/>
      <c r="I2370" s="83"/>
    </row>
    <row r="2371" spans="6:9">
      <c r="F2371" s="83"/>
      <c r="G2371" s="83"/>
      <c r="H2371" s="83"/>
      <c r="I2371" s="83"/>
    </row>
    <row r="2372" spans="6:9">
      <c r="F2372" s="83"/>
      <c r="G2372" s="83"/>
      <c r="H2372" s="83"/>
      <c r="I2372" s="83"/>
    </row>
    <row r="2373" spans="6:9">
      <c r="F2373" s="83"/>
      <c r="G2373" s="83"/>
      <c r="H2373" s="83"/>
      <c r="I2373" s="83"/>
    </row>
    <row r="2374" spans="6:9">
      <c r="F2374" s="83"/>
      <c r="G2374" s="83"/>
      <c r="H2374" s="83"/>
      <c r="I2374" s="83"/>
    </row>
    <row r="2375" spans="6:9">
      <c r="F2375" s="83"/>
      <c r="G2375" s="83"/>
      <c r="H2375" s="83"/>
      <c r="I2375" s="83"/>
    </row>
    <row r="2376" spans="6:9">
      <c r="F2376" s="83"/>
      <c r="G2376" s="83"/>
      <c r="H2376" s="83"/>
      <c r="I2376" s="83"/>
    </row>
    <row r="2377" spans="6:9">
      <c r="F2377" s="83"/>
      <c r="G2377" s="83"/>
      <c r="H2377" s="83"/>
      <c r="I2377" s="83"/>
    </row>
    <row r="2378" spans="6:9">
      <c r="F2378" s="83"/>
      <c r="G2378" s="83"/>
      <c r="H2378" s="83"/>
      <c r="I2378" s="83"/>
    </row>
    <row r="2379" spans="6:9">
      <c r="F2379" s="83"/>
      <c r="G2379" s="83"/>
      <c r="H2379" s="83"/>
      <c r="I2379" s="83"/>
    </row>
    <row r="2380" spans="6:9">
      <c r="F2380" s="83"/>
      <c r="G2380" s="83"/>
      <c r="H2380" s="83"/>
      <c r="I2380" s="83"/>
    </row>
    <row r="2381" spans="6:9">
      <c r="F2381" s="83"/>
      <c r="G2381" s="83"/>
      <c r="H2381" s="83"/>
      <c r="I2381" s="83"/>
    </row>
    <row r="2382" spans="6:9">
      <c r="F2382" s="83"/>
      <c r="G2382" s="83"/>
      <c r="H2382" s="83"/>
      <c r="I2382" s="83"/>
    </row>
    <row r="2383" spans="6:9">
      <c r="F2383" s="83"/>
      <c r="G2383" s="83"/>
      <c r="H2383" s="83"/>
      <c r="I2383" s="83"/>
    </row>
    <row r="2384" spans="6:9">
      <c r="F2384" s="83"/>
      <c r="G2384" s="83"/>
      <c r="H2384" s="83"/>
      <c r="I2384" s="83"/>
    </row>
    <row r="2385" spans="6:9">
      <c r="F2385" s="83"/>
      <c r="G2385" s="83"/>
      <c r="H2385" s="83"/>
      <c r="I2385" s="83"/>
    </row>
    <row r="2386" spans="6:9">
      <c r="F2386" s="83"/>
      <c r="G2386" s="83"/>
      <c r="H2386" s="83"/>
      <c r="I2386" s="83"/>
    </row>
    <row r="2387" spans="6:9">
      <c r="F2387" s="83"/>
      <c r="G2387" s="83"/>
      <c r="H2387" s="83"/>
      <c r="I2387" s="83"/>
    </row>
    <row r="2388" spans="6:9">
      <c r="F2388" s="83"/>
      <c r="G2388" s="83"/>
      <c r="H2388" s="83"/>
      <c r="I2388" s="83"/>
    </row>
    <row r="2389" spans="6:9">
      <c r="F2389" s="83"/>
      <c r="G2389" s="83"/>
      <c r="H2389" s="83"/>
      <c r="I2389" s="83"/>
    </row>
    <row r="2390" spans="6:9">
      <c r="F2390" s="83"/>
      <c r="G2390" s="83"/>
      <c r="H2390" s="83"/>
      <c r="I2390" s="83"/>
    </row>
    <row r="2391" spans="6:9">
      <c r="F2391" s="83"/>
      <c r="G2391" s="83"/>
      <c r="H2391" s="83"/>
      <c r="I2391" s="83"/>
    </row>
    <row r="2392" spans="6:9">
      <c r="F2392" s="83"/>
      <c r="G2392" s="83"/>
      <c r="H2392" s="83"/>
      <c r="I2392" s="83"/>
    </row>
    <row r="2393" spans="6:9">
      <c r="F2393" s="83"/>
      <c r="G2393" s="83"/>
      <c r="H2393" s="83"/>
      <c r="I2393" s="83"/>
    </row>
    <row r="2394" spans="6:9">
      <c r="F2394" s="83"/>
      <c r="G2394" s="83"/>
      <c r="H2394" s="83"/>
      <c r="I2394" s="83"/>
    </row>
    <row r="2395" spans="6:9">
      <c r="F2395" s="83"/>
      <c r="G2395" s="83"/>
      <c r="H2395" s="83"/>
      <c r="I2395" s="83"/>
    </row>
    <row r="2396" spans="6:9">
      <c r="F2396" s="83"/>
      <c r="G2396" s="83"/>
      <c r="H2396" s="83"/>
      <c r="I2396" s="83"/>
    </row>
    <row r="2397" spans="6:9">
      <c r="F2397" s="83"/>
      <c r="G2397" s="83"/>
      <c r="H2397" s="83"/>
      <c r="I2397" s="83"/>
    </row>
    <row r="2398" spans="6:9">
      <c r="F2398" s="83"/>
      <c r="G2398" s="83"/>
      <c r="H2398" s="83"/>
      <c r="I2398" s="83"/>
    </row>
    <row r="2399" spans="6:9">
      <c r="F2399" s="83"/>
      <c r="G2399" s="83"/>
      <c r="H2399" s="83"/>
      <c r="I2399" s="83"/>
    </row>
    <row r="2400" spans="6:9">
      <c r="F2400" s="83"/>
      <c r="G2400" s="83"/>
      <c r="H2400" s="83"/>
      <c r="I2400" s="83"/>
    </row>
    <row r="2401" spans="6:9">
      <c r="F2401" s="83"/>
      <c r="G2401" s="83"/>
      <c r="H2401" s="83"/>
      <c r="I2401" s="83"/>
    </row>
    <row r="2402" spans="6:9">
      <c r="F2402" s="83"/>
      <c r="G2402" s="83"/>
      <c r="H2402" s="83"/>
      <c r="I2402" s="83"/>
    </row>
    <row r="2403" spans="6:9">
      <c r="F2403" s="83"/>
      <c r="G2403" s="83"/>
      <c r="H2403" s="83"/>
      <c r="I2403" s="83"/>
    </row>
    <row r="2404" spans="6:9">
      <c r="F2404" s="83"/>
      <c r="G2404" s="83"/>
      <c r="H2404" s="83"/>
      <c r="I2404" s="83"/>
    </row>
    <row r="2405" spans="6:9">
      <c r="F2405" s="83"/>
      <c r="G2405" s="83"/>
      <c r="H2405" s="83"/>
      <c r="I2405" s="83"/>
    </row>
    <row r="2406" spans="6:9">
      <c r="F2406" s="83"/>
      <c r="G2406" s="83"/>
      <c r="H2406" s="83"/>
      <c r="I2406" s="83"/>
    </row>
    <row r="2407" spans="6:9">
      <c r="F2407" s="83"/>
      <c r="G2407" s="83"/>
      <c r="H2407" s="83"/>
      <c r="I2407" s="83"/>
    </row>
    <row r="2408" spans="6:9">
      <c r="F2408" s="83"/>
      <c r="G2408" s="83"/>
      <c r="H2408" s="83"/>
      <c r="I2408" s="83"/>
    </row>
    <row r="2409" spans="6:9">
      <c r="F2409" s="83"/>
      <c r="G2409" s="83"/>
      <c r="H2409" s="83"/>
      <c r="I2409" s="83"/>
    </row>
    <row r="2410" spans="6:9">
      <c r="F2410" s="83"/>
      <c r="G2410" s="83"/>
      <c r="H2410" s="83"/>
      <c r="I2410" s="83"/>
    </row>
    <row r="2411" spans="6:9">
      <c r="F2411" s="83"/>
      <c r="G2411" s="83"/>
      <c r="H2411" s="83"/>
      <c r="I2411" s="83"/>
    </row>
    <row r="2412" spans="6:9">
      <c r="F2412" s="83"/>
      <c r="G2412" s="83"/>
      <c r="H2412" s="83"/>
      <c r="I2412" s="83"/>
    </row>
    <row r="2413" spans="6:9">
      <c r="F2413" s="83"/>
      <c r="G2413" s="83"/>
      <c r="H2413" s="83"/>
      <c r="I2413" s="83"/>
    </row>
    <row r="2414" spans="6:9">
      <c r="F2414" s="83"/>
      <c r="G2414" s="83"/>
      <c r="H2414" s="83"/>
      <c r="I2414" s="83"/>
    </row>
    <row r="2415" spans="6:9">
      <c r="F2415" s="83"/>
      <c r="G2415" s="83"/>
      <c r="H2415" s="83"/>
      <c r="I2415" s="83"/>
    </row>
    <row r="2416" spans="6:9">
      <c r="F2416" s="83"/>
      <c r="G2416" s="83"/>
      <c r="H2416" s="83"/>
      <c r="I2416" s="83"/>
    </row>
    <row r="2417" spans="6:9">
      <c r="F2417" s="83"/>
      <c r="G2417" s="83"/>
      <c r="H2417" s="83"/>
      <c r="I2417" s="83"/>
    </row>
    <row r="2418" spans="6:9">
      <c r="F2418" s="83"/>
      <c r="G2418" s="83"/>
      <c r="H2418" s="83"/>
      <c r="I2418" s="83"/>
    </row>
    <row r="2419" spans="6:9">
      <c r="F2419" s="83"/>
      <c r="G2419" s="83"/>
      <c r="H2419" s="83"/>
      <c r="I2419" s="83"/>
    </row>
    <row r="2420" spans="6:9">
      <c r="F2420" s="83"/>
      <c r="G2420" s="83"/>
      <c r="H2420" s="83"/>
      <c r="I2420" s="83"/>
    </row>
    <row r="2421" spans="6:9">
      <c r="F2421" s="83"/>
      <c r="G2421" s="83"/>
      <c r="H2421" s="83"/>
      <c r="I2421" s="83"/>
    </row>
    <row r="2422" spans="6:9">
      <c r="F2422" s="83"/>
      <c r="G2422" s="83"/>
      <c r="H2422" s="83"/>
      <c r="I2422" s="83"/>
    </row>
    <row r="2423" spans="6:9">
      <c r="F2423" s="83"/>
      <c r="G2423" s="83"/>
      <c r="H2423" s="83"/>
      <c r="I2423" s="83"/>
    </row>
    <row r="2424" spans="6:9">
      <c r="F2424" s="83"/>
      <c r="G2424" s="83"/>
      <c r="H2424" s="83"/>
      <c r="I2424" s="83"/>
    </row>
    <row r="2425" spans="6:9">
      <c r="F2425" s="83"/>
      <c r="G2425" s="83"/>
      <c r="H2425" s="83"/>
      <c r="I2425" s="83"/>
    </row>
    <row r="2426" spans="6:9">
      <c r="F2426" s="83"/>
      <c r="G2426" s="83"/>
      <c r="H2426" s="83"/>
      <c r="I2426" s="83"/>
    </row>
    <row r="2427" spans="6:9">
      <c r="F2427" s="83"/>
      <c r="G2427" s="83"/>
      <c r="H2427" s="83"/>
      <c r="I2427" s="83"/>
    </row>
    <row r="2428" spans="6:9">
      <c r="F2428" s="83"/>
      <c r="G2428" s="83"/>
      <c r="H2428" s="83"/>
      <c r="I2428" s="83"/>
    </row>
    <row r="2429" spans="6:9">
      <c r="F2429" s="83"/>
      <c r="G2429" s="83"/>
      <c r="H2429" s="83"/>
      <c r="I2429" s="83"/>
    </row>
    <row r="2430" spans="6:9">
      <c r="F2430" s="83"/>
      <c r="G2430" s="83"/>
      <c r="H2430" s="83"/>
      <c r="I2430" s="83"/>
    </row>
    <row r="2431" spans="6:9">
      <c r="F2431" s="83"/>
      <c r="G2431" s="83"/>
      <c r="H2431" s="83"/>
      <c r="I2431" s="83"/>
    </row>
    <row r="2432" spans="6:9">
      <c r="F2432" s="83"/>
      <c r="G2432" s="83"/>
      <c r="H2432" s="83"/>
      <c r="I2432" s="83"/>
    </row>
    <row r="2433" spans="6:9">
      <c r="F2433" s="83"/>
      <c r="G2433" s="83"/>
      <c r="H2433" s="83"/>
      <c r="I2433" s="83"/>
    </row>
    <row r="2434" spans="6:9">
      <c r="F2434" s="83"/>
      <c r="G2434" s="83"/>
      <c r="H2434" s="83"/>
      <c r="I2434" s="83"/>
    </row>
    <row r="2435" spans="6:9">
      <c r="F2435" s="83"/>
      <c r="G2435" s="83"/>
      <c r="H2435" s="83"/>
      <c r="I2435" s="83"/>
    </row>
    <row r="2436" spans="6:9">
      <c r="F2436" s="83"/>
      <c r="G2436" s="83"/>
      <c r="H2436" s="83"/>
      <c r="I2436" s="83"/>
    </row>
    <row r="2437" spans="6:9">
      <c r="F2437" s="83"/>
      <c r="G2437" s="83"/>
      <c r="H2437" s="83"/>
      <c r="I2437" s="83"/>
    </row>
    <row r="2438" spans="6:9">
      <c r="F2438" s="83"/>
      <c r="G2438" s="83"/>
      <c r="H2438" s="83"/>
      <c r="I2438" s="83"/>
    </row>
    <row r="2439" spans="6:9">
      <c r="F2439" s="83"/>
      <c r="G2439" s="83"/>
      <c r="H2439" s="83"/>
      <c r="I2439" s="83"/>
    </row>
    <row r="2440" spans="6:9">
      <c r="F2440" s="83"/>
      <c r="G2440" s="83"/>
      <c r="H2440" s="83"/>
      <c r="I2440" s="83"/>
    </row>
    <row r="2441" spans="6:9">
      <c r="F2441" s="83"/>
      <c r="G2441" s="83"/>
      <c r="H2441" s="83"/>
      <c r="I2441" s="83"/>
    </row>
    <row r="2442" spans="6:9">
      <c r="F2442" s="83"/>
      <c r="G2442" s="83"/>
      <c r="H2442" s="83"/>
      <c r="I2442" s="83"/>
    </row>
    <row r="2443" spans="6:9">
      <c r="F2443" s="83"/>
      <c r="G2443" s="83"/>
      <c r="H2443" s="83"/>
      <c r="I2443" s="83"/>
    </row>
    <row r="2444" spans="6:9">
      <c r="F2444" s="83"/>
      <c r="G2444" s="83"/>
      <c r="H2444" s="83"/>
      <c r="I2444" s="83"/>
    </row>
    <row r="2445" spans="6:9">
      <c r="F2445" s="83"/>
      <c r="G2445" s="83"/>
      <c r="H2445" s="83"/>
      <c r="I2445" s="83"/>
    </row>
    <row r="2446" spans="6:9">
      <c r="F2446" s="83"/>
      <c r="G2446" s="83"/>
      <c r="H2446" s="83"/>
      <c r="I2446" s="83"/>
    </row>
    <row r="2447" spans="6:9">
      <c r="F2447" s="83"/>
      <c r="G2447" s="83"/>
      <c r="H2447" s="83"/>
      <c r="I2447" s="83"/>
    </row>
    <row r="2448" spans="6:9">
      <c r="F2448" s="83"/>
      <c r="G2448" s="83"/>
      <c r="H2448" s="83"/>
      <c r="I2448" s="83"/>
    </row>
    <row r="2449" spans="6:9">
      <c r="F2449" s="83"/>
      <c r="G2449" s="83"/>
      <c r="H2449" s="83"/>
      <c r="I2449" s="83"/>
    </row>
    <row r="2450" spans="6:9">
      <c r="F2450" s="83"/>
      <c r="G2450" s="83"/>
      <c r="H2450" s="83"/>
      <c r="I2450" s="83"/>
    </row>
    <row r="2451" spans="6:9">
      <c r="F2451" s="83"/>
      <c r="G2451" s="83"/>
      <c r="H2451" s="83"/>
      <c r="I2451" s="83"/>
    </row>
    <row r="2452" spans="6:9">
      <c r="F2452" s="83"/>
      <c r="G2452" s="83"/>
      <c r="H2452" s="83"/>
      <c r="I2452" s="83"/>
    </row>
    <row r="2453" spans="6:9">
      <c r="F2453" s="83"/>
      <c r="G2453" s="83"/>
      <c r="H2453" s="83"/>
      <c r="I2453" s="83"/>
    </row>
    <row r="2454" spans="6:9">
      <c r="F2454" s="83"/>
      <c r="G2454" s="83"/>
      <c r="H2454" s="83"/>
      <c r="I2454" s="83"/>
    </row>
    <row r="2455" spans="6:9">
      <c r="F2455" s="83"/>
      <c r="G2455" s="83"/>
      <c r="H2455" s="83"/>
      <c r="I2455" s="83"/>
    </row>
    <row r="2456" spans="6:9">
      <c r="F2456" s="83"/>
      <c r="G2456" s="83"/>
      <c r="H2456" s="83"/>
      <c r="I2456" s="83"/>
    </row>
    <row r="2457" spans="6:9">
      <c r="F2457" s="83"/>
      <c r="G2457" s="83"/>
      <c r="H2457" s="83"/>
      <c r="I2457" s="83"/>
    </row>
    <row r="2458" spans="6:9">
      <c r="F2458" s="83"/>
      <c r="G2458" s="83"/>
      <c r="H2458" s="83"/>
      <c r="I2458" s="83"/>
    </row>
    <row r="2459" spans="6:9">
      <c r="F2459" s="83"/>
      <c r="G2459" s="83"/>
      <c r="H2459" s="83"/>
      <c r="I2459" s="83"/>
    </row>
    <row r="2460" spans="6:9">
      <c r="F2460" s="83"/>
      <c r="G2460" s="83"/>
      <c r="H2460" s="83"/>
      <c r="I2460" s="83"/>
    </row>
    <row r="2461" spans="6:9">
      <c r="F2461" s="83"/>
      <c r="G2461" s="83"/>
      <c r="H2461" s="83"/>
      <c r="I2461" s="83"/>
    </row>
    <row r="2462" spans="6:9">
      <c r="F2462" s="83"/>
      <c r="G2462" s="83"/>
      <c r="H2462" s="83"/>
      <c r="I2462" s="83"/>
    </row>
    <row r="2463" spans="6:9">
      <c r="F2463" s="83"/>
      <c r="G2463" s="83"/>
      <c r="H2463" s="83"/>
      <c r="I2463" s="83"/>
    </row>
    <row r="2464" spans="6:9">
      <c r="F2464" s="83"/>
      <c r="G2464" s="83"/>
      <c r="H2464" s="83"/>
      <c r="I2464" s="83"/>
    </row>
    <row r="2465" spans="6:9">
      <c r="F2465" s="83"/>
      <c r="G2465" s="83"/>
      <c r="H2465" s="83"/>
      <c r="I2465" s="83"/>
    </row>
    <row r="2466" spans="6:9">
      <c r="F2466" s="83"/>
      <c r="G2466" s="83"/>
      <c r="H2466" s="83"/>
      <c r="I2466" s="83"/>
    </row>
    <row r="2467" spans="6:9">
      <c r="F2467" s="83"/>
      <c r="G2467" s="83"/>
      <c r="H2467" s="83"/>
      <c r="I2467" s="83"/>
    </row>
    <row r="2468" spans="6:9">
      <c r="F2468" s="83"/>
      <c r="G2468" s="83"/>
      <c r="H2468" s="83"/>
      <c r="I2468" s="83"/>
    </row>
    <row r="2469" spans="6:9">
      <c r="F2469" s="83"/>
      <c r="G2469" s="83"/>
      <c r="H2469" s="83"/>
      <c r="I2469" s="83"/>
    </row>
    <row r="2470" spans="6:9">
      <c r="F2470" s="83"/>
      <c r="G2470" s="83"/>
      <c r="H2470" s="83"/>
      <c r="I2470" s="83"/>
    </row>
    <row r="2471" spans="6:9">
      <c r="F2471" s="83"/>
      <c r="G2471" s="83"/>
      <c r="H2471" s="83"/>
      <c r="I2471" s="83"/>
    </row>
    <row r="2472" spans="6:9">
      <c r="F2472" s="83"/>
      <c r="G2472" s="83"/>
      <c r="H2472" s="83"/>
      <c r="I2472" s="83"/>
    </row>
    <row r="2473" spans="6:9">
      <c r="F2473" s="83"/>
      <c r="G2473" s="83"/>
      <c r="H2473" s="83"/>
      <c r="I2473" s="83"/>
    </row>
    <row r="2474" spans="6:9">
      <c r="F2474" s="83"/>
      <c r="G2474" s="83"/>
      <c r="H2474" s="83"/>
      <c r="I2474" s="83"/>
    </row>
    <row r="2475" spans="6:9">
      <c r="F2475" s="83"/>
      <c r="G2475" s="83"/>
      <c r="H2475" s="83"/>
      <c r="I2475" s="83"/>
    </row>
    <row r="2476" spans="6:9">
      <c r="F2476" s="83"/>
      <c r="G2476" s="83"/>
      <c r="H2476" s="83"/>
      <c r="I2476" s="83"/>
    </row>
    <row r="2477" spans="6:9">
      <c r="F2477" s="83"/>
      <c r="G2477" s="83"/>
      <c r="H2477" s="83"/>
      <c r="I2477" s="83"/>
    </row>
    <row r="2478" spans="6:9">
      <c r="F2478" s="83"/>
      <c r="G2478" s="83"/>
      <c r="H2478" s="83"/>
      <c r="I2478" s="83"/>
    </row>
    <row r="2479" spans="6:9">
      <c r="F2479" s="83"/>
      <c r="G2479" s="83"/>
      <c r="H2479" s="83"/>
      <c r="I2479" s="83"/>
    </row>
    <row r="2480" spans="6:9">
      <c r="F2480" s="83"/>
      <c r="G2480" s="83"/>
      <c r="H2480" s="83"/>
      <c r="I2480" s="83"/>
    </row>
    <row r="2481" spans="6:9">
      <c r="F2481" s="83"/>
      <c r="G2481" s="83"/>
      <c r="H2481" s="83"/>
      <c r="I2481" s="83"/>
    </row>
    <row r="2482" spans="6:9">
      <c r="F2482" s="83"/>
      <c r="G2482" s="83"/>
      <c r="H2482" s="83"/>
      <c r="I2482" s="83"/>
    </row>
    <row r="2483" spans="6:9">
      <c r="F2483" s="83"/>
      <c r="G2483" s="83"/>
      <c r="H2483" s="83"/>
      <c r="I2483" s="83"/>
    </row>
    <row r="2484" spans="6:9">
      <c r="F2484" s="83"/>
      <c r="G2484" s="83"/>
      <c r="H2484" s="83"/>
      <c r="I2484" s="83"/>
    </row>
    <row r="2485" spans="6:9">
      <c r="F2485" s="83"/>
      <c r="G2485" s="83"/>
      <c r="H2485" s="83"/>
      <c r="I2485" s="83"/>
    </row>
    <row r="2486" spans="6:9">
      <c r="F2486" s="83"/>
      <c r="G2486" s="83"/>
      <c r="H2486" s="83"/>
      <c r="I2486" s="83"/>
    </row>
    <row r="2487" spans="6:9">
      <c r="F2487" s="83"/>
      <c r="G2487" s="83"/>
      <c r="H2487" s="83"/>
      <c r="I2487" s="83"/>
    </row>
    <row r="2488" spans="6:9">
      <c r="F2488" s="83"/>
      <c r="G2488" s="83"/>
      <c r="H2488" s="83"/>
      <c r="I2488" s="83"/>
    </row>
    <row r="2489" spans="6:9">
      <c r="F2489" s="83"/>
      <c r="G2489" s="83"/>
      <c r="H2489" s="83"/>
      <c r="I2489" s="83"/>
    </row>
    <row r="2490" spans="6:9">
      <c r="F2490" s="83"/>
      <c r="G2490" s="83"/>
      <c r="H2490" s="83"/>
      <c r="I2490" s="83"/>
    </row>
    <row r="2491" spans="6:9">
      <c r="F2491" s="83"/>
      <c r="G2491" s="83"/>
      <c r="H2491" s="83"/>
      <c r="I2491" s="83"/>
    </row>
    <row r="2492" spans="6:9">
      <c r="F2492" s="83"/>
      <c r="G2492" s="83"/>
      <c r="H2492" s="83"/>
      <c r="I2492" s="83"/>
    </row>
    <row r="2493" spans="6:9">
      <c r="F2493" s="83"/>
      <c r="G2493" s="83"/>
      <c r="H2493" s="83"/>
      <c r="I2493" s="83"/>
    </row>
    <row r="2494" spans="6:9">
      <c r="F2494" s="83"/>
      <c r="G2494" s="83"/>
      <c r="H2494" s="83"/>
      <c r="I2494" s="83"/>
    </row>
    <row r="2495" spans="6:9">
      <c r="F2495" s="83"/>
      <c r="G2495" s="83"/>
      <c r="H2495" s="83"/>
      <c r="I2495" s="83"/>
    </row>
    <row r="2496" spans="6:9">
      <c r="F2496" s="83"/>
      <c r="G2496" s="83"/>
      <c r="H2496" s="83"/>
      <c r="I2496" s="83"/>
    </row>
    <row r="2497" spans="6:9">
      <c r="F2497" s="83"/>
      <c r="G2497" s="83"/>
      <c r="H2497" s="83"/>
      <c r="I2497" s="83"/>
    </row>
    <row r="2498" spans="6:9">
      <c r="F2498" s="83"/>
      <c r="G2498" s="83"/>
      <c r="H2498" s="83"/>
      <c r="I2498" s="83"/>
    </row>
    <row r="2499" spans="6:9">
      <c r="F2499" s="83"/>
      <c r="G2499" s="83"/>
      <c r="H2499" s="83"/>
      <c r="I2499" s="83"/>
    </row>
    <row r="2500" spans="6:9">
      <c r="F2500" s="83"/>
      <c r="G2500" s="83"/>
      <c r="H2500" s="83"/>
      <c r="I2500" s="83"/>
    </row>
    <row r="2501" spans="6:9">
      <c r="F2501" s="83"/>
      <c r="G2501" s="83"/>
      <c r="H2501" s="83"/>
      <c r="I2501" s="83"/>
    </row>
    <row r="2502" spans="6:9">
      <c r="F2502" s="83"/>
      <c r="G2502" s="83"/>
      <c r="H2502" s="83"/>
      <c r="I2502" s="83"/>
    </row>
    <row r="2503" spans="6:9">
      <c r="F2503" s="83"/>
      <c r="G2503" s="83"/>
      <c r="H2503" s="83"/>
      <c r="I2503" s="83"/>
    </row>
    <row r="2504" spans="6:9">
      <c r="F2504" s="83"/>
      <c r="G2504" s="83"/>
      <c r="H2504" s="83"/>
      <c r="I2504" s="83"/>
    </row>
  </sheetData>
  <mergeCells count="13">
    <mergeCell ref="L5:M5"/>
    <mergeCell ref="A1:M1"/>
    <mergeCell ref="L3:M3"/>
    <mergeCell ref="N3:O3"/>
    <mergeCell ref="A5:A6"/>
    <mergeCell ref="B5:B6"/>
    <mergeCell ref="F5:G5"/>
    <mergeCell ref="N5:O5"/>
    <mergeCell ref="C5:C6"/>
    <mergeCell ref="D5:D6"/>
    <mergeCell ref="E5:E6"/>
    <mergeCell ref="H5:I5"/>
    <mergeCell ref="J5:K5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scale="7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B18" sqref="B18"/>
    </sheetView>
  </sheetViews>
  <sheetFormatPr defaultRowHeight="15"/>
  <cols>
    <col min="1" max="1" width="25.7109375" customWidth="1"/>
    <col min="2" max="2" width="16" customWidth="1"/>
    <col min="3" max="3" width="12.42578125" customWidth="1"/>
    <col min="7" max="7" width="14.5703125" customWidth="1"/>
    <col min="8" max="8" width="16.28515625" customWidth="1"/>
  </cols>
  <sheetData>
    <row r="1" spans="1:10" ht="75">
      <c r="A1" s="126"/>
      <c r="B1" s="126" t="s">
        <v>0</v>
      </c>
      <c r="C1" s="126" t="s">
        <v>1</v>
      </c>
      <c r="D1" s="126" t="s">
        <v>2</v>
      </c>
      <c r="E1" s="126" t="s">
        <v>3</v>
      </c>
      <c r="F1" s="126" t="s">
        <v>369</v>
      </c>
      <c r="G1" s="126" t="s">
        <v>74</v>
      </c>
      <c r="H1" s="126" t="s">
        <v>37</v>
      </c>
      <c r="I1" s="126" t="s">
        <v>56</v>
      </c>
      <c r="J1" s="124"/>
    </row>
    <row r="2" spans="1:10">
      <c r="A2" s="127" t="s">
        <v>4</v>
      </c>
      <c r="B2" s="125">
        <v>71141124.467069998</v>
      </c>
      <c r="C2" s="125">
        <v>83524773.561199993</v>
      </c>
      <c r="D2" s="128">
        <v>95077740.86342001</v>
      </c>
      <c r="E2" s="129">
        <v>114594599.41222</v>
      </c>
      <c r="F2" s="129">
        <v>119518783</v>
      </c>
      <c r="G2" s="129">
        <v>111730715.09999999</v>
      </c>
      <c r="H2" s="129">
        <v>121617366.29999998</v>
      </c>
      <c r="I2" s="129">
        <v>127939321.7</v>
      </c>
      <c r="J2" s="124"/>
    </row>
    <row r="3" spans="1:10" ht="23.25">
      <c r="A3" s="127" t="s">
        <v>5</v>
      </c>
      <c r="B3" s="125">
        <v>38803334.245209999</v>
      </c>
      <c r="C3" s="125">
        <v>35825136.995229997</v>
      </c>
      <c r="D3" s="128">
        <v>47066627.132789992</v>
      </c>
      <c r="E3" s="129">
        <v>60960925.305830002</v>
      </c>
      <c r="F3" s="129">
        <v>63650222</v>
      </c>
      <c r="G3" s="129">
        <v>65082798.399999999</v>
      </c>
      <c r="H3" s="129">
        <v>70304313.399999991</v>
      </c>
      <c r="I3" s="129">
        <v>76626269.200000003</v>
      </c>
      <c r="J3" s="124"/>
    </row>
    <row r="4" spans="1:10">
      <c r="A4" s="127" t="s">
        <v>83</v>
      </c>
      <c r="B4" s="125">
        <v>32470651.602609999</v>
      </c>
      <c r="C4" s="125">
        <v>30809539.936649997</v>
      </c>
      <c r="D4" s="128">
        <v>40916112.702049993</v>
      </c>
      <c r="E4" s="128">
        <v>52229784.071820006</v>
      </c>
      <c r="F4" s="129">
        <v>56922180</v>
      </c>
      <c r="G4" s="129">
        <v>59761792.399999999</v>
      </c>
      <c r="H4" s="129">
        <v>65187636.799999997</v>
      </c>
      <c r="I4" s="129">
        <v>71839528.200000003</v>
      </c>
      <c r="J4" s="124"/>
    </row>
    <row r="5" spans="1:10">
      <c r="A5" s="127" t="s">
        <v>115</v>
      </c>
      <c r="B5" s="125">
        <v>6332682.6425999999</v>
      </c>
      <c r="C5" s="125">
        <v>5015597.05858</v>
      </c>
      <c r="D5" s="128">
        <v>6150514.4307399988</v>
      </c>
      <c r="E5" s="128">
        <v>8731141.2340099961</v>
      </c>
      <c r="F5" s="129">
        <v>6728442</v>
      </c>
      <c r="G5" s="129">
        <v>5321006</v>
      </c>
      <c r="H5" s="129">
        <v>5116676.5999999996</v>
      </c>
      <c r="I5" s="129">
        <v>4786741</v>
      </c>
      <c r="J5" s="124"/>
    </row>
    <row r="6" spans="1:10" ht="45.75">
      <c r="A6" s="127" t="s">
        <v>6</v>
      </c>
      <c r="B6" s="125">
        <v>23256350.5</v>
      </c>
      <c r="C6" s="125">
        <v>35615232.700000003</v>
      </c>
      <c r="D6" s="128">
        <v>39297405</v>
      </c>
      <c r="E6" s="128">
        <v>39804402.799999997</v>
      </c>
      <c r="F6" s="129">
        <v>44907401.100000001</v>
      </c>
      <c r="G6" s="129">
        <v>44261585.700000003</v>
      </c>
      <c r="H6" s="129">
        <v>48857495.799999997</v>
      </c>
      <c r="I6" s="129">
        <v>48857495.799999997</v>
      </c>
      <c r="J6" s="124"/>
    </row>
    <row r="7" spans="1:10">
      <c r="A7" s="124" t="s">
        <v>128</v>
      </c>
      <c r="B7" s="125">
        <v>7920821.6299999999</v>
      </c>
      <c r="C7" s="125">
        <v>10286595.26</v>
      </c>
      <c r="D7" s="125">
        <v>8305563.2800000003</v>
      </c>
      <c r="E7" s="125">
        <v>4733776</v>
      </c>
      <c r="F7" s="125">
        <v>9142838</v>
      </c>
      <c r="G7" s="125">
        <v>2386331</v>
      </c>
      <c r="H7" s="125">
        <v>2455557</v>
      </c>
      <c r="I7" s="125">
        <v>2455556</v>
      </c>
      <c r="J7" s="125"/>
    </row>
    <row r="8" spans="1:10">
      <c r="A8" s="124"/>
      <c r="B8" s="125"/>
      <c r="C8" s="125"/>
      <c r="D8" s="125"/>
      <c r="E8" s="125"/>
      <c r="F8" s="125"/>
      <c r="G8" s="125"/>
      <c r="H8" s="125"/>
      <c r="I8" s="125"/>
      <c r="J8" s="125"/>
    </row>
    <row r="9" spans="1:10">
      <c r="A9" s="124"/>
      <c r="B9" s="124"/>
      <c r="C9" s="124"/>
      <c r="D9" s="124"/>
      <c r="E9" s="124"/>
      <c r="F9" s="124"/>
      <c r="G9" s="124"/>
      <c r="H9" s="124"/>
      <c r="I9" s="124"/>
      <c r="J9" s="124"/>
    </row>
    <row r="10" spans="1:10">
      <c r="A10" s="124"/>
      <c r="B10" s="124"/>
      <c r="C10" s="124"/>
      <c r="D10" s="124"/>
      <c r="E10" s="124"/>
      <c r="F10" s="124"/>
      <c r="G10" s="124"/>
      <c r="H10" s="124"/>
      <c r="I10" s="124"/>
      <c r="J10" s="124"/>
    </row>
    <row r="11" spans="1:10">
      <c r="A11" s="124"/>
      <c r="B11" s="124"/>
      <c r="C11" s="124"/>
      <c r="D11" s="124"/>
      <c r="E11" s="124"/>
      <c r="F11" s="124"/>
      <c r="G11" s="124"/>
      <c r="H11" s="124"/>
      <c r="I11" s="124"/>
      <c r="J11" s="124"/>
    </row>
  </sheetData>
  <phoneticPr fontId="38" type="noConversion"/>
  <pageMargins left="0.75" right="0.75" top="1" bottom="1" header="0.5" footer="0.5"/>
  <pageSetup paperSize="9" orientation="portrait" horizont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A6" sqref="A6"/>
    </sheetView>
  </sheetViews>
  <sheetFormatPr defaultRowHeight="15"/>
  <cols>
    <col min="1" max="1" width="25.7109375" customWidth="1"/>
    <col min="2" max="2" width="16" customWidth="1"/>
    <col min="3" max="3" width="12.42578125" customWidth="1"/>
    <col min="7" max="7" width="14.5703125" customWidth="1"/>
    <col min="8" max="8" width="16.28515625" customWidth="1"/>
  </cols>
  <sheetData>
    <row r="1" spans="1:10" ht="75">
      <c r="A1" s="108"/>
      <c r="B1" s="108" t="s">
        <v>0</v>
      </c>
      <c r="C1" s="108" t="s">
        <v>1</v>
      </c>
      <c r="D1" s="108" t="s">
        <v>2</v>
      </c>
      <c r="E1" s="108" t="s">
        <v>3</v>
      </c>
      <c r="F1" s="108" t="s">
        <v>369</v>
      </c>
      <c r="G1" s="108" t="s">
        <v>74</v>
      </c>
      <c r="H1" s="108" t="s">
        <v>37</v>
      </c>
      <c r="I1" s="108" t="s">
        <v>56</v>
      </c>
      <c r="J1" s="122"/>
    </row>
    <row r="2" spans="1:10">
      <c r="A2" s="109" t="s">
        <v>4</v>
      </c>
      <c r="B2" s="110">
        <v>71141124.467069998</v>
      </c>
      <c r="C2" s="110">
        <v>83524773.561199993</v>
      </c>
      <c r="D2" s="111">
        <v>95077740.86342001</v>
      </c>
      <c r="E2" s="112">
        <v>114594599.41222</v>
      </c>
      <c r="F2" s="112">
        <v>119518783</v>
      </c>
      <c r="G2" s="112">
        <v>111730715.09999999</v>
      </c>
      <c r="H2" s="112">
        <v>121617366.29999998</v>
      </c>
      <c r="I2" s="112">
        <v>127939321.7</v>
      </c>
      <c r="J2" s="122"/>
    </row>
    <row r="3" spans="1:10" ht="23.25">
      <c r="A3" s="109" t="s">
        <v>5</v>
      </c>
      <c r="B3" s="110">
        <v>38803334.245209999</v>
      </c>
      <c r="C3" s="110">
        <v>35825136.995229997</v>
      </c>
      <c r="D3" s="111">
        <v>47066627.132789992</v>
      </c>
      <c r="E3" s="112">
        <v>60960925.305830002</v>
      </c>
      <c r="F3" s="112">
        <v>63650222</v>
      </c>
      <c r="G3" s="112">
        <v>65082798.399999999</v>
      </c>
      <c r="H3" s="112">
        <v>70304313.399999991</v>
      </c>
      <c r="I3" s="112">
        <v>76626269.200000003</v>
      </c>
      <c r="J3" s="122"/>
    </row>
    <row r="4" spans="1:10">
      <c r="A4" s="109" t="s">
        <v>83</v>
      </c>
      <c r="B4" s="110">
        <v>32470651.602609999</v>
      </c>
      <c r="C4" s="110">
        <v>30809539.936649997</v>
      </c>
      <c r="D4" s="111">
        <v>40916112.702049993</v>
      </c>
      <c r="E4" s="111">
        <v>52229784.071820006</v>
      </c>
      <c r="F4" s="112">
        <v>56922180</v>
      </c>
      <c r="G4" s="112">
        <v>59761792.399999999</v>
      </c>
      <c r="H4" s="112">
        <v>65187636.799999997</v>
      </c>
      <c r="I4" s="112">
        <v>71839528.200000003</v>
      </c>
      <c r="J4" s="122"/>
    </row>
    <row r="5" spans="1:10">
      <c r="A5" s="109" t="s">
        <v>115</v>
      </c>
      <c r="B5" s="110">
        <v>6332682.6425999999</v>
      </c>
      <c r="C5" s="110">
        <v>5015597.05858</v>
      </c>
      <c r="D5" s="111">
        <v>6150514.4307399988</v>
      </c>
      <c r="E5" s="111">
        <v>8731141.2340099961</v>
      </c>
      <c r="F5" s="112">
        <v>6728442</v>
      </c>
      <c r="G5" s="112">
        <v>5321006</v>
      </c>
      <c r="H5" s="112">
        <v>5116676.5999999996</v>
      </c>
      <c r="I5" s="112">
        <v>4786741</v>
      </c>
      <c r="J5" s="122"/>
    </row>
    <row r="6" spans="1:10" ht="45.75">
      <c r="A6" s="109" t="s">
        <v>6</v>
      </c>
      <c r="B6" s="110">
        <v>23256350.5</v>
      </c>
      <c r="C6" s="110">
        <v>35615232.700000003</v>
      </c>
      <c r="D6" s="111">
        <v>39297405</v>
      </c>
      <c r="E6" s="111">
        <v>39804402.799999997</v>
      </c>
      <c r="F6" s="112">
        <v>44907401.100000001</v>
      </c>
      <c r="G6" s="112">
        <v>44261585.700000003</v>
      </c>
      <c r="H6" s="112">
        <v>48857495.799999997</v>
      </c>
      <c r="I6" s="112">
        <v>48857495.799999997</v>
      </c>
      <c r="J6" s="122"/>
    </row>
    <row r="7" spans="1:10">
      <c r="A7" s="123" t="s">
        <v>126</v>
      </c>
      <c r="B7" s="122"/>
      <c r="C7" s="122"/>
      <c r="D7" s="122"/>
      <c r="E7" s="122"/>
      <c r="F7" s="122"/>
      <c r="G7" s="122"/>
      <c r="H7" s="122"/>
      <c r="I7" s="122"/>
      <c r="J7" s="122"/>
    </row>
    <row r="8" spans="1:10">
      <c r="A8" s="123" t="s">
        <v>127</v>
      </c>
      <c r="B8" s="122"/>
      <c r="C8" s="122"/>
      <c r="D8" s="122"/>
      <c r="E8" s="122"/>
      <c r="F8" s="122"/>
      <c r="G8" s="122"/>
      <c r="H8" s="122"/>
      <c r="I8" s="122"/>
      <c r="J8" s="122"/>
    </row>
    <row r="9" spans="1:10">
      <c r="A9" s="123" t="s">
        <v>313</v>
      </c>
      <c r="B9" s="122"/>
      <c r="C9" s="122"/>
      <c r="D9" s="122"/>
      <c r="E9" s="122"/>
      <c r="F9" s="122"/>
      <c r="G9" s="122"/>
      <c r="H9" s="122"/>
      <c r="I9" s="122"/>
      <c r="J9" s="122"/>
    </row>
    <row r="10" spans="1:10">
      <c r="A10" s="123" t="s">
        <v>126</v>
      </c>
      <c r="B10" s="110">
        <v>4885288.3600000003</v>
      </c>
      <c r="C10" s="110">
        <v>6131152.7400000002</v>
      </c>
      <c r="D10" s="110">
        <v>3478834.23</v>
      </c>
      <c r="E10" s="110">
        <v>1423054</v>
      </c>
      <c r="F10" s="110">
        <v>3866968</v>
      </c>
      <c r="G10" s="110">
        <v>56949</v>
      </c>
      <c r="H10" s="110">
        <v>56949</v>
      </c>
      <c r="I10" s="110">
        <v>56949</v>
      </c>
      <c r="J10" s="122"/>
    </row>
    <row r="11" spans="1:10">
      <c r="A11" s="123" t="s">
        <v>127</v>
      </c>
      <c r="B11" s="110">
        <v>1510021.72</v>
      </c>
      <c r="C11" s="110">
        <v>3398099</v>
      </c>
      <c r="D11" s="110">
        <v>3260330.66</v>
      </c>
      <c r="E11" s="110">
        <v>2861817</v>
      </c>
      <c r="F11" s="110">
        <v>2714189</v>
      </c>
      <c r="G11" s="110">
        <v>2327036</v>
      </c>
      <c r="H11" s="110">
        <v>2396262</v>
      </c>
      <c r="I11" s="110">
        <v>2396261</v>
      </c>
      <c r="J11" s="122"/>
    </row>
    <row r="12" spans="1:10">
      <c r="A12" s="123" t="s">
        <v>313</v>
      </c>
      <c r="B12" s="110">
        <v>1525511.55</v>
      </c>
      <c r="C12" s="110">
        <v>757343.52</v>
      </c>
      <c r="D12" s="110">
        <v>1566398.39</v>
      </c>
      <c r="E12" s="110">
        <v>448905</v>
      </c>
      <c r="F12" s="110">
        <v>2561681</v>
      </c>
      <c r="G12" s="110">
        <v>2346</v>
      </c>
      <c r="H12" s="110">
        <v>2346</v>
      </c>
      <c r="I12" s="110">
        <v>2346</v>
      </c>
      <c r="J12" s="122"/>
    </row>
  </sheetData>
  <phoneticPr fontId="3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I8" sqref="I8"/>
    </sheetView>
  </sheetViews>
  <sheetFormatPr defaultRowHeight="15"/>
  <cols>
    <col min="1" max="1" width="25.7109375" style="113" customWidth="1"/>
    <col min="2" max="2" width="12.42578125" style="113" customWidth="1"/>
    <col min="3" max="3" width="8.42578125" style="113" customWidth="1"/>
    <col min="4" max="4" width="7" style="113" customWidth="1"/>
    <col min="5" max="5" width="7.42578125" style="113" customWidth="1"/>
    <col min="6" max="6" width="14.7109375" style="113" customWidth="1"/>
    <col min="7" max="7" width="12.42578125" style="113" customWidth="1"/>
    <col min="8" max="8" width="14" style="113" customWidth="1"/>
    <col min="9" max="9" width="24.28515625" style="113" customWidth="1"/>
  </cols>
  <sheetData>
    <row r="1" spans="1:9" ht="75">
      <c r="A1" s="114"/>
      <c r="B1" s="114" t="s">
        <v>0</v>
      </c>
      <c r="C1" s="114" t="s">
        <v>1</v>
      </c>
      <c r="D1" s="114" t="s">
        <v>2</v>
      </c>
      <c r="E1" s="114" t="s">
        <v>3</v>
      </c>
      <c r="F1" s="114" t="s">
        <v>369</v>
      </c>
      <c r="G1" s="114" t="s">
        <v>74</v>
      </c>
      <c r="H1" s="114" t="s">
        <v>37</v>
      </c>
      <c r="I1" s="114" t="s">
        <v>56</v>
      </c>
    </row>
    <row r="2" spans="1:9">
      <c r="A2" s="115" t="s">
        <v>4</v>
      </c>
      <c r="B2" s="116">
        <v>71141124.467069998</v>
      </c>
      <c r="C2" s="116">
        <v>83524773.561199993</v>
      </c>
      <c r="D2" s="117">
        <v>95077740.86342001</v>
      </c>
      <c r="E2" s="118">
        <v>114594599.41222</v>
      </c>
      <c r="F2" s="118">
        <v>119518783</v>
      </c>
      <c r="G2" s="120">
        <v>115202250.7</v>
      </c>
      <c r="H2" s="120">
        <v>127599941.39999998</v>
      </c>
      <c r="I2" s="120">
        <v>139182281.90000001</v>
      </c>
    </row>
    <row r="3" spans="1:9" ht="23.25">
      <c r="A3" s="115" t="s">
        <v>5</v>
      </c>
      <c r="B3" s="116">
        <v>38803334.245209999</v>
      </c>
      <c r="C3" s="116">
        <v>35825136.995229997</v>
      </c>
      <c r="D3" s="117">
        <v>47066627.132789992</v>
      </c>
      <c r="E3" s="118">
        <v>60960925.305830002</v>
      </c>
      <c r="F3" s="118">
        <v>63650222</v>
      </c>
      <c r="G3" s="120">
        <v>68554334</v>
      </c>
      <c r="H3" s="120">
        <v>76286888.499999985</v>
      </c>
      <c r="I3" s="120">
        <v>87869229.400000006</v>
      </c>
    </row>
    <row r="4" spans="1:9">
      <c r="A4" s="115" t="s">
        <v>83</v>
      </c>
      <c r="B4" s="116">
        <v>32470651.602609999</v>
      </c>
      <c r="C4" s="116">
        <v>30809539.936649997</v>
      </c>
      <c r="D4" s="117">
        <v>40916112.702049993</v>
      </c>
      <c r="E4" s="117">
        <v>52229784.071820006</v>
      </c>
      <c r="F4" s="118">
        <v>56922180</v>
      </c>
      <c r="G4" s="120">
        <v>63233328</v>
      </c>
      <c r="H4" s="120">
        <v>71170211.899999991</v>
      </c>
      <c r="I4" s="120">
        <v>83082488.400000006</v>
      </c>
    </row>
    <row r="5" spans="1:9">
      <c r="A5" s="115" t="s">
        <v>115</v>
      </c>
      <c r="B5" s="116">
        <v>6332682.6425999999</v>
      </c>
      <c r="C5" s="116">
        <v>5015597.05858</v>
      </c>
      <c r="D5" s="117">
        <v>6150514.4307399988</v>
      </c>
      <c r="E5" s="117">
        <v>8731141.2340099961</v>
      </c>
      <c r="F5" s="118">
        <v>6728442</v>
      </c>
      <c r="G5" s="118">
        <v>5321006</v>
      </c>
      <c r="H5" s="120">
        <v>5116676.5999999996</v>
      </c>
      <c r="I5" s="118">
        <v>4786741</v>
      </c>
    </row>
    <row r="6" spans="1:9" ht="45.75">
      <c r="A6" s="115" t="s">
        <v>6</v>
      </c>
      <c r="B6" s="116">
        <v>23256350.5</v>
      </c>
      <c r="C6" s="116">
        <v>35615232.700000003</v>
      </c>
      <c r="D6" s="117">
        <v>39297405</v>
      </c>
      <c r="E6" s="117">
        <v>39804402.799999997</v>
      </c>
      <c r="F6" s="118">
        <v>44907401.100000001</v>
      </c>
      <c r="G6" s="118">
        <v>44261585.700000003</v>
      </c>
      <c r="H6" s="118">
        <v>48857495.799999997</v>
      </c>
      <c r="I6" s="118">
        <v>48857495.799999997</v>
      </c>
    </row>
    <row r="7" spans="1:9">
      <c r="A7" s="119" t="s">
        <v>126</v>
      </c>
      <c r="B7" s="116">
        <f>4885288.36+B8+B9</f>
        <v>7920821.6299999999</v>
      </c>
      <c r="C7" s="116">
        <f>6131152.74+C8+C9</f>
        <v>10286595.26</v>
      </c>
      <c r="D7" s="116">
        <f>3478834.23+D8+D9</f>
        <v>8305563.2800000003</v>
      </c>
      <c r="E7" s="116">
        <f>1423054+E8+E9</f>
        <v>4733776</v>
      </c>
      <c r="F7" s="116">
        <f>3866968+F8+F9</f>
        <v>9142838</v>
      </c>
      <c r="G7" s="116">
        <f>56949+G8+G9</f>
        <v>2386331</v>
      </c>
      <c r="H7" s="116">
        <f>56949+H8+H9</f>
        <v>2455557</v>
      </c>
      <c r="I7" s="116">
        <f>56949+I8+I9</f>
        <v>2455556</v>
      </c>
    </row>
    <row r="8" spans="1:9">
      <c r="A8" s="119" t="s">
        <v>127</v>
      </c>
      <c r="B8" s="116">
        <v>1510021.72</v>
      </c>
      <c r="C8" s="116">
        <v>3398099</v>
      </c>
      <c r="D8" s="116">
        <v>3260330.66</v>
      </c>
      <c r="E8" s="116">
        <v>2861817</v>
      </c>
      <c r="F8" s="116">
        <v>2714189</v>
      </c>
      <c r="G8" s="116">
        <v>2327036</v>
      </c>
      <c r="H8" s="116">
        <v>2396262</v>
      </c>
      <c r="I8" s="116">
        <v>2396261</v>
      </c>
    </row>
    <row r="9" spans="1:9">
      <c r="A9" s="119" t="s">
        <v>313</v>
      </c>
      <c r="B9" s="116">
        <v>1525511.55</v>
      </c>
      <c r="C9" s="116">
        <v>757343.52</v>
      </c>
      <c r="D9" s="116">
        <v>1566398.39</v>
      </c>
      <c r="E9" s="116">
        <v>448905</v>
      </c>
      <c r="F9" s="116">
        <v>2561681</v>
      </c>
      <c r="G9" s="116">
        <v>2346</v>
      </c>
      <c r="H9" s="116">
        <v>2346</v>
      </c>
      <c r="I9" s="116">
        <v>2346</v>
      </c>
    </row>
    <row r="10" spans="1:9">
      <c r="A10" s="121"/>
      <c r="B10" s="121"/>
      <c r="C10" s="121"/>
      <c r="D10" s="121"/>
      <c r="E10" s="121"/>
      <c r="F10" s="121"/>
      <c r="G10" s="121"/>
      <c r="H10" s="121"/>
      <c r="I10" s="121"/>
    </row>
    <row r="11" spans="1:9">
      <c r="A11" s="121"/>
      <c r="B11" s="121"/>
      <c r="C11" s="121"/>
      <c r="D11" s="121"/>
      <c r="E11" s="121"/>
      <c r="F11" s="121"/>
      <c r="G11" s="121"/>
      <c r="H11" s="121"/>
      <c r="I11" s="121"/>
    </row>
    <row r="12" spans="1:9">
      <c r="A12" s="121"/>
      <c r="B12" s="121"/>
      <c r="C12" s="121"/>
      <c r="D12" s="121"/>
      <c r="E12" s="121"/>
      <c r="F12" s="121"/>
      <c r="G12" s="121"/>
      <c r="H12" s="121"/>
      <c r="I12" s="121"/>
    </row>
    <row r="13" spans="1:9">
      <c r="A13" s="121"/>
      <c r="B13" s="121"/>
      <c r="C13" s="121"/>
      <c r="D13" s="121"/>
      <c r="E13" s="121"/>
      <c r="F13" s="121"/>
      <c r="G13" s="121"/>
      <c r="H13" s="121"/>
      <c r="I13" s="121"/>
    </row>
    <row r="14" spans="1:9">
      <c r="A14" s="121"/>
      <c r="B14" s="121"/>
      <c r="C14" s="121"/>
      <c r="D14" s="121"/>
      <c r="E14" s="121"/>
      <c r="F14" s="121"/>
      <c r="G14" s="121"/>
      <c r="H14" s="121"/>
      <c r="I14" s="121"/>
    </row>
    <row r="15" spans="1:9">
      <c r="A15" s="121"/>
      <c r="B15" s="121"/>
      <c r="C15" s="121"/>
      <c r="D15" s="121"/>
      <c r="E15" s="121"/>
      <c r="F15" s="121"/>
      <c r="G15" s="121"/>
      <c r="H15" s="121"/>
      <c r="I15" s="121"/>
    </row>
    <row r="16" spans="1:9">
      <c r="A16" s="121"/>
      <c r="B16" s="121"/>
      <c r="C16" s="121"/>
      <c r="D16" s="121"/>
      <c r="E16" s="121"/>
      <c r="F16" s="121"/>
      <c r="G16" s="121"/>
      <c r="H16" s="121"/>
      <c r="I16" s="121"/>
    </row>
  </sheetData>
  <phoneticPr fontId="38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A16" sqref="A16"/>
    </sheetView>
  </sheetViews>
  <sheetFormatPr defaultRowHeight="15"/>
  <cols>
    <col min="1" max="1" width="25.7109375" customWidth="1"/>
    <col min="2" max="2" width="16" customWidth="1"/>
    <col min="3" max="3" width="12.42578125" customWidth="1"/>
    <col min="7" max="7" width="14.5703125" customWidth="1"/>
    <col min="8" max="8" width="16.28515625" customWidth="1"/>
  </cols>
  <sheetData>
    <row r="1" spans="1:10" ht="75">
      <c r="A1" s="126"/>
      <c r="B1" s="126" t="s">
        <v>0</v>
      </c>
      <c r="C1" s="126" t="s">
        <v>1</v>
      </c>
      <c r="D1" s="126" t="s">
        <v>2</v>
      </c>
      <c r="E1" s="126" t="s">
        <v>3</v>
      </c>
      <c r="F1" s="126" t="s">
        <v>369</v>
      </c>
      <c r="G1" s="126" t="s">
        <v>74</v>
      </c>
      <c r="H1" s="126" t="s">
        <v>37</v>
      </c>
      <c r="I1" s="126" t="s">
        <v>56</v>
      </c>
      <c r="J1" s="124"/>
    </row>
    <row r="2" spans="1:10">
      <c r="A2" s="127" t="s">
        <v>4</v>
      </c>
      <c r="B2" s="125">
        <v>71141124.467069998</v>
      </c>
      <c r="C2" s="125">
        <v>83524773.561199993</v>
      </c>
      <c r="D2" s="128">
        <v>95077740.86342001</v>
      </c>
      <c r="E2" s="129">
        <v>114594599.41222</v>
      </c>
      <c r="F2" s="129">
        <v>119518783</v>
      </c>
      <c r="G2" s="129">
        <v>111730715.09999999</v>
      </c>
      <c r="H2" s="129">
        <v>121617366.29999998</v>
      </c>
      <c r="I2" s="129">
        <v>127939321.7</v>
      </c>
      <c r="J2" s="124"/>
    </row>
    <row r="3" spans="1:10" ht="23.25">
      <c r="A3" s="127" t="s">
        <v>5</v>
      </c>
      <c r="B3" s="125">
        <v>38803334.245209999</v>
      </c>
      <c r="C3" s="125">
        <v>35825136.995229997</v>
      </c>
      <c r="D3" s="128">
        <v>47066627.132789992</v>
      </c>
      <c r="E3" s="129">
        <v>60960925.305830002</v>
      </c>
      <c r="F3" s="129">
        <v>63650222</v>
      </c>
      <c r="G3" s="129">
        <v>65082798.399999999</v>
      </c>
      <c r="H3" s="129">
        <v>70304313.399999991</v>
      </c>
      <c r="I3" s="129">
        <v>76626269.200000003</v>
      </c>
      <c r="J3" s="124"/>
    </row>
    <row r="4" spans="1:10">
      <c r="A4" s="127" t="s">
        <v>83</v>
      </c>
      <c r="B4" s="125">
        <v>32470651.602609999</v>
      </c>
      <c r="C4" s="125">
        <v>30809539.936649997</v>
      </c>
      <c r="D4" s="128">
        <v>40916112.702049993</v>
      </c>
      <c r="E4" s="128">
        <v>52229784.071820006</v>
      </c>
      <c r="F4" s="129">
        <v>56922180</v>
      </c>
      <c r="G4" s="129">
        <v>59761792.399999999</v>
      </c>
      <c r="H4" s="129">
        <v>65187636.799999997</v>
      </c>
      <c r="I4" s="129">
        <v>71839528.200000003</v>
      </c>
      <c r="J4" s="124"/>
    </row>
    <row r="5" spans="1:10">
      <c r="A5" s="127" t="s">
        <v>115</v>
      </c>
      <c r="B5" s="125">
        <v>6332682.6425999999</v>
      </c>
      <c r="C5" s="125">
        <v>5015597.05858</v>
      </c>
      <c r="D5" s="128">
        <v>6150514.4307399988</v>
      </c>
      <c r="E5" s="128">
        <v>8731141.2340099961</v>
      </c>
      <c r="F5" s="129">
        <v>6728442</v>
      </c>
      <c r="G5" s="129">
        <v>5321006</v>
      </c>
      <c r="H5" s="129">
        <v>5116676.5999999996</v>
      </c>
      <c r="I5" s="129">
        <v>4786741</v>
      </c>
      <c r="J5" s="124"/>
    </row>
    <row r="6" spans="1:10" ht="45.75">
      <c r="A6" s="127" t="s">
        <v>6</v>
      </c>
      <c r="B6" s="125">
        <v>23256350.5</v>
      </c>
      <c r="C6" s="125">
        <v>35615232.700000003</v>
      </c>
      <c r="D6" s="128">
        <v>39297405</v>
      </c>
      <c r="E6" s="128">
        <v>39804402.799999997</v>
      </c>
      <c r="F6" s="129">
        <v>44907401.100000001</v>
      </c>
      <c r="G6" s="129">
        <v>44261585.700000003</v>
      </c>
      <c r="H6" s="129">
        <v>48857495.799999997</v>
      </c>
      <c r="I6" s="129">
        <v>48857495.799999997</v>
      </c>
      <c r="J6" s="124"/>
    </row>
    <row r="7" spans="1:10">
      <c r="A7" s="124" t="s">
        <v>128</v>
      </c>
      <c r="B7" s="125">
        <v>7920821.6299999999</v>
      </c>
      <c r="C7" s="125">
        <v>10286595.26</v>
      </c>
      <c r="D7" s="125">
        <v>8305563.2800000003</v>
      </c>
      <c r="E7" s="125">
        <v>4733776</v>
      </c>
      <c r="F7" s="125">
        <v>9142838</v>
      </c>
      <c r="G7" s="125">
        <v>2386331</v>
      </c>
      <c r="H7" s="125">
        <v>2455557</v>
      </c>
      <c r="I7" s="125">
        <v>2455556</v>
      </c>
      <c r="J7" s="125"/>
    </row>
    <row r="8" spans="1:10">
      <c r="A8" s="124"/>
      <c r="B8" s="125"/>
      <c r="C8" s="125"/>
      <c r="D8" s="125"/>
      <c r="E8" s="125"/>
      <c r="F8" s="125"/>
      <c r="G8" s="125"/>
      <c r="H8" s="125"/>
      <c r="I8" s="125"/>
      <c r="J8" s="125"/>
    </row>
    <row r="9" spans="1:10">
      <c r="A9" s="124"/>
      <c r="B9" s="124"/>
      <c r="C9" s="124"/>
      <c r="D9" s="124"/>
      <c r="E9" s="124"/>
      <c r="F9" s="124"/>
      <c r="G9" s="124"/>
      <c r="H9" s="124"/>
      <c r="I9" s="124"/>
      <c r="J9" s="124"/>
    </row>
    <row r="10" spans="1:10">
      <c r="A10" s="124"/>
      <c r="B10" s="124"/>
      <c r="C10" s="124"/>
      <c r="D10" s="124"/>
      <c r="E10" s="124"/>
      <c r="F10" s="124"/>
      <c r="G10" s="124"/>
      <c r="H10" s="124"/>
      <c r="I10" s="124"/>
      <c r="J10" s="124"/>
    </row>
    <row r="11" spans="1:10">
      <c r="A11" s="124"/>
      <c r="B11" s="124"/>
      <c r="C11" s="124"/>
      <c r="D11" s="124"/>
      <c r="E11" s="124"/>
      <c r="F11" s="124"/>
      <c r="G11" s="124"/>
      <c r="H11" s="124"/>
      <c r="I11" s="124"/>
      <c r="J11" s="124"/>
    </row>
  </sheetData>
  <phoneticPr fontId="38" type="noConversion"/>
  <pageMargins left="0.75" right="0.75" top="1" bottom="1" header="0.5" footer="0.5"/>
  <pageSetup paperSize="9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Лист1</vt:lpstr>
      <vt:lpstr>к финплану</vt:lpstr>
      <vt:lpstr>безвозмездка</vt:lpstr>
      <vt:lpstr>диаграмма 1 вар</vt:lpstr>
      <vt:lpstr>диаграмма (2) 1 вар</vt:lpstr>
      <vt:lpstr>диаграмма 2 вар</vt:lpstr>
      <vt:lpstr>диаграмма 1 вар (2)</vt:lpstr>
      <vt:lpstr>'к финплану'!Заголовки_для_печати</vt:lpstr>
      <vt:lpstr>Лист1!Заголовки_для_печати</vt:lpstr>
      <vt:lpstr>безвозмездка!Область_печати</vt:lpstr>
      <vt:lpstr>'к финплану'!Область_печати</vt:lpstr>
      <vt:lpstr>Лист1!Область_печати</vt:lpstr>
    </vt:vector>
  </TitlesOfParts>
  <Company>Министерство финансов РС(Я)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Шум Татьяна Олеговна</dc:creator>
  <cp:lastModifiedBy>Pavlova</cp:lastModifiedBy>
  <cp:lastPrinted>2019-05-08T09:49:01Z</cp:lastPrinted>
  <dcterms:created xsi:type="dcterms:W3CDTF">2011-07-04T05:31:58Z</dcterms:created>
  <dcterms:modified xsi:type="dcterms:W3CDTF">2019-05-08T09:49:03Z</dcterms:modified>
</cp:coreProperties>
</file>